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956" activeTab="1"/>
  </bookViews>
  <sheets>
    <sheet name="บัญชีครุภัณฑ์ 30 ก.ย.64" sheetId="22" r:id="rId1"/>
    <sheet name="บัญชีสิ่งก่อสร้าง กย64" sheetId="26" r:id="rId2"/>
    <sheet name="กลุ่มจังหวัด" sheetId="28" r:id="rId3"/>
    <sheet name="สิ่งก่อสร้าง ที่จะโอน (2)" sheetId="27" r:id="rId4"/>
    <sheet name="ไม่โอน" sheetId="21" r:id="rId5"/>
    <sheet name="สิ่งก่อสร้าง ที่จะโอน" sheetId="24" r:id="rId6"/>
    <sheet name="สะพาน" sheetId="7" r:id="rId7"/>
    <sheet name="สิ่งปลูกสร้าง" sheetId="2" r:id="rId8"/>
    <sheet name="ส่วนปรับปรุงอาคาร" sheetId="8" r:id="rId9"/>
    <sheet name="เขื่อน" sheetId="6" r:id="rId10"/>
    <sheet name="ถนน" sheetId="5" r:id="rId11"/>
    <sheet name="ส.โครงสร้างพื้นฐาน" sheetId="4" r:id="rId12"/>
    <sheet name="อาคารเพื่อประโยชน์อื่น" sheetId="1" r:id="rId13"/>
    <sheet name="ครุภัณฑ โอน" sheetId="23" r:id="rId14"/>
    <sheet name="ค.ยานพาหนะ" sheetId="9" r:id="rId15"/>
    <sheet name="ค.โฆษณา" sheetId="10" r:id="rId16"/>
    <sheet name="ค.สำนักงาน" sheetId="11" r:id="rId17"/>
    <sheet name="ค.การเกษตร" sheetId="12" r:id="rId18"/>
    <sheet name="ค.คอม" sheetId="13" r:id="rId19"/>
    <sheet name="รวม" sheetId="3" r:id="rId20"/>
    <sheet name="ค.วิทย์" sheetId="20" r:id="rId21"/>
    <sheet name="ค.งานบ้านงานครัว" sheetId="14" r:id="rId22"/>
    <sheet name="ค.ไฟฟ้า" sheetId="15" r:id="rId23"/>
    <sheet name="ค.อื่น" sheetId="16" r:id="rId24"/>
    <sheet name="ค.กีฬา" sheetId="17" r:id="rId25"/>
    <sheet name="ค.ก่อสร้าง" sheetId="18" r:id="rId26"/>
    <sheet name="ค.การศึกษา" sheetId="19" r:id="rId27"/>
  </sheets>
  <definedNames>
    <definedName name="_xlnm._FilterDatabase" localSheetId="19" hidden="1">รวม!$A$4:$O$27</definedName>
    <definedName name="_xlnm.Print_Area" localSheetId="0">'บัญชีครุภัณฑ์ 30 ก.ย.64'!$A$1:$K$352</definedName>
    <definedName name="_xlnm.Print_Area" localSheetId="1">'บัญชีสิ่งก่อสร้าง กย64'!$A$1:$I$828</definedName>
    <definedName name="_xlnm.Print_Titles" localSheetId="13">'ครุภัณฑ โอน'!$3:$3</definedName>
    <definedName name="_xlnm.Print_Titles" localSheetId="4">ไม่โอน!$13:$13</definedName>
    <definedName name="_xlnm.Print_Titles" localSheetId="5">'สิ่งก่อสร้าง ที่จะโอน'!$3:$3</definedName>
    <definedName name="_xlnm.Print_Titles" localSheetId="3">'สิ่งก่อสร้าง ที่จะโอน (2)'!$3:$3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22" l="1"/>
  <c r="G12" i="22"/>
  <c r="L8" i="22"/>
  <c r="G235" i="22" l="1"/>
  <c r="J300" i="22"/>
  <c r="J299" i="22"/>
  <c r="J298" i="22"/>
  <c r="K86" i="12"/>
  <c r="G735" i="26"/>
  <c r="H735" i="26"/>
  <c r="F735" i="26"/>
  <c r="G673" i="26"/>
  <c r="H673" i="26"/>
  <c r="F673" i="26"/>
  <c r="G632" i="26"/>
  <c r="H632" i="26"/>
  <c r="F632" i="26"/>
  <c r="G596" i="26"/>
  <c r="H596" i="26"/>
  <c r="F596" i="26"/>
  <c r="G551" i="26"/>
  <c r="H551" i="26"/>
  <c r="F551" i="26"/>
  <c r="F502" i="26"/>
  <c r="G502" i="26"/>
  <c r="H502" i="26"/>
  <c r="G463" i="26"/>
  <c r="H463" i="26"/>
  <c r="F463" i="26"/>
  <c r="G446" i="26"/>
  <c r="H446" i="26"/>
  <c r="F446" i="26"/>
  <c r="G434" i="26"/>
  <c r="H434" i="26"/>
  <c r="F434" i="26"/>
  <c r="G427" i="26"/>
  <c r="H427" i="26"/>
  <c r="F427" i="26"/>
  <c r="G420" i="26"/>
  <c r="H420" i="26"/>
  <c r="F420" i="26"/>
  <c r="G413" i="26"/>
  <c r="H413" i="26"/>
  <c r="F413" i="26"/>
  <c r="G406" i="26"/>
  <c r="H406" i="26"/>
  <c r="F406" i="26"/>
  <c r="G399" i="26"/>
  <c r="H399" i="26"/>
  <c r="F399" i="26"/>
  <c r="G392" i="26"/>
  <c r="H392" i="26"/>
  <c r="F392" i="26"/>
  <c r="G384" i="26"/>
  <c r="H384" i="26"/>
  <c r="F384" i="26"/>
  <c r="F375" i="26"/>
  <c r="H375" i="26"/>
  <c r="G375" i="26"/>
  <c r="H366" i="26"/>
  <c r="G366" i="26"/>
  <c r="F366" i="26"/>
  <c r="H363" i="26"/>
  <c r="G363" i="26"/>
  <c r="F363" i="26"/>
  <c r="H360" i="26"/>
  <c r="G360" i="26"/>
  <c r="F360" i="26"/>
  <c r="H357" i="26"/>
  <c r="G357" i="26"/>
  <c r="F357" i="26"/>
  <c r="H354" i="26"/>
  <c r="G354" i="26"/>
  <c r="F354" i="26"/>
  <c r="G342" i="26"/>
  <c r="H342" i="26"/>
  <c r="F342" i="26"/>
  <c r="F325" i="26"/>
  <c r="G325" i="26"/>
  <c r="H325" i="26"/>
  <c r="F310" i="26"/>
  <c r="F303" i="26"/>
  <c r="H310" i="26"/>
  <c r="G310" i="26"/>
  <c r="G303" i="26"/>
  <c r="F300" i="26"/>
  <c r="H303" i="26"/>
  <c r="G300" i="26"/>
  <c r="H300" i="26"/>
  <c r="G293" i="26"/>
  <c r="H293" i="26"/>
  <c r="F293" i="26"/>
  <c r="G286" i="26"/>
  <c r="H286" i="26"/>
  <c r="F286" i="26"/>
  <c r="G279" i="26"/>
  <c r="H279" i="26"/>
  <c r="F279" i="26"/>
  <c r="F272" i="26"/>
  <c r="G272" i="26"/>
  <c r="H272" i="26"/>
  <c r="G265" i="26"/>
  <c r="H265" i="26"/>
  <c r="F265" i="26"/>
  <c r="G251" i="26"/>
  <c r="H251" i="26"/>
  <c r="F251" i="26"/>
  <c r="F244" i="26"/>
  <c r="H244" i="26"/>
  <c r="G244" i="26"/>
  <c r="H237" i="26"/>
  <c r="G237" i="26"/>
  <c r="F237" i="26"/>
  <c r="H234" i="26"/>
  <c r="G234" i="26"/>
  <c r="F234" i="26"/>
  <c r="H231" i="26"/>
  <c r="G231" i="26"/>
  <c r="F231" i="26"/>
  <c r="H228" i="26"/>
  <c r="G228" i="26"/>
  <c r="F228" i="26"/>
  <c r="H225" i="26"/>
  <c r="G225" i="26"/>
  <c r="F225" i="26"/>
  <c r="G222" i="26"/>
  <c r="H222" i="26"/>
  <c r="F222" i="26"/>
  <c r="G215" i="26"/>
  <c r="H215" i="26"/>
  <c r="F215" i="26"/>
  <c r="G212" i="26"/>
  <c r="H212" i="26"/>
  <c r="F212" i="26"/>
  <c r="G209" i="26"/>
  <c r="H209" i="26"/>
  <c r="F209" i="26"/>
  <c r="G193" i="26"/>
  <c r="H193" i="26"/>
  <c r="F193" i="26"/>
  <c r="G186" i="26"/>
  <c r="H186" i="26"/>
  <c r="F186" i="26"/>
  <c r="F164" i="26"/>
  <c r="H164" i="26"/>
  <c r="G164" i="26"/>
  <c r="H167" i="26"/>
  <c r="G167" i="26"/>
  <c r="F167" i="26"/>
  <c r="H170" i="26"/>
  <c r="G170" i="26"/>
  <c r="F170" i="26"/>
  <c r="H173" i="26"/>
  <c r="G173" i="26"/>
  <c r="F173" i="26"/>
  <c r="F176" i="26"/>
  <c r="G176" i="26"/>
  <c r="H176" i="26"/>
  <c r="G179" i="26"/>
  <c r="H179" i="26"/>
  <c r="F179" i="26"/>
  <c r="G157" i="26"/>
  <c r="H157" i="26"/>
  <c r="F157" i="26"/>
  <c r="G150" i="26"/>
  <c r="H150" i="26"/>
  <c r="F150" i="26"/>
  <c r="G141" i="26"/>
  <c r="H141" i="26"/>
  <c r="F141" i="26"/>
  <c r="G127" i="26"/>
  <c r="H127" i="26"/>
  <c r="F127" i="26"/>
  <c r="F108" i="26"/>
  <c r="G120" i="26"/>
  <c r="H120" i="26"/>
  <c r="F120" i="26"/>
  <c r="G117" i="26"/>
  <c r="H117" i="26"/>
  <c r="F117" i="26"/>
  <c r="G114" i="26"/>
  <c r="H114" i="26"/>
  <c r="F114" i="26"/>
  <c r="G111" i="26"/>
  <c r="H111" i="26"/>
  <c r="F111" i="26"/>
  <c r="G108" i="26"/>
  <c r="H108" i="26"/>
  <c r="G134" i="26"/>
  <c r="H134" i="26"/>
  <c r="F134" i="26"/>
  <c r="G101" i="26"/>
  <c r="H101" i="26"/>
  <c r="F101" i="26"/>
  <c r="G89" i="26"/>
  <c r="H89" i="26"/>
  <c r="F89" i="26"/>
  <c r="G82" i="26"/>
  <c r="H82" i="26"/>
  <c r="F82" i="26"/>
  <c r="G72" i="26"/>
  <c r="H72" i="26"/>
  <c r="F72" i="26"/>
  <c r="G64" i="26"/>
  <c r="H64" i="26"/>
  <c r="F64" i="26"/>
  <c r="G57" i="26"/>
  <c r="H57" i="26"/>
  <c r="F57" i="26"/>
  <c r="G54" i="26"/>
  <c r="H54" i="26"/>
  <c r="F54" i="26"/>
  <c r="G51" i="26"/>
  <c r="H51" i="26"/>
  <c r="F51" i="26"/>
  <c r="G39" i="26"/>
  <c r="H39" i="26"/>
  <c r="F39" i="26"/>
  <c r="G22" i="26"/>
  <c r="H22" i="26"/>
  <c r="F22" i="26"/>
  <c r="G9" i="26"/>
  <c r="H9" i="26"/>
  <c r="F9" i="26"/>
  <c r="F16" i="28" l="1"/>
  <c r="G16" i="28" l="1"/>
  <c r="H16" i="28"/>
  <c r="H9" i="28"/>
  <c r="G9" i="28"/>
  <c r="F9" i="28"/>
  <c r="E42" i="23"/>
  <c r="L235" i="22"/>
  <c r="E60" i="23"/>
  <c r="E150" i="23"/>
  <c r="E11" i="21"/>
  <c r="E184" i="24"/>
  <c r="E244" i="27"/>
  <c r="E243" i="27"/>
  <c r="E225" i="27"/>
  <c r="E184" i="27"/>
  <c r="E97" i="27" l="1"/>
  <c r="J38" i="26"/>
  <c r="E92" i="27"/>
  <c r="E76" i="27"/>
  <c r="E69" i="27"/>
  <c r="E59" i="27"/>
  <c r="E46" i="27"/>
  <c r="E24" i="27"/>
  <c r="E15" i="27"/>
  <c r="E10" i="27"/>
  <c r="I52" i="1"/>
  <c r="J465" i="26" l="1"/>
  <c r="E243" i="24"/>
  <c r="E225" i="24"/>
  <c r="E97" i="24"/>
  <c r="E92" i="24"/>
  <c r="E76" i="24"/>
  <c r="E69" i="24"/>
  <c r="E59" i="24"/>
  <c r="E46" i="24"/>
  <c r="E24" i="24"/>
  <c r="E10" i="24"/>
  <c r="E15" i="24"/>
  <c r="E244" i="24" l="1"/>
  <c r="E108" i="23"/>
  <c r="E89" i="23"/>
  <c r="E101" i="23"/>
  <c r="E84" i="23"/>
  <c r="E81" i="23"/>
  <c r="E77" i="23"/>
  <c r="E12" i="23"/>
  <c r="E186" i="23"/>
  <c r="L341" i="22"/>
  <c r="L313" i="22"/>
  <c r="G313" i="22"/>
  <c r="G312" i="22"/>
  <c r="G311" i="22"/>
  <c r="L303" i="22"/>
  <c r="J302" i="22"/>
  <c r="J301" i="22"/>
  <c r="L285" i="22"/>
  <c r="L278" i="22"/>
  <c r="G274" i="22"/>
  <c r="G272" i="22"/>
  <c r="L264" i="22"/>
  <c r="G264" i="22"/>
  <c r="G263" i="22"/>
  <c r="G262" i="22"/>
  <c r="L253" i="22"/>
  <c r="L230" i="22"/>
  <c r="G220" i="22"/>
  <c r="G219" i="22"/>
  <c r="G218" i="22"/>
  <c r="G217" i="22"/>
  <c r="G194" i="22"/>
  <c r="L186" i="22"/>
  <c r="J186" i="22"/>
  <c r="L181" i="22"/>
  <c r="L175" i="22"/>
  <c r="L169" i="22"/>
  <c r="L162" i="22"/>
  <c r="G159" i="22"/>
  <c r="G158" i="22"/>
  <c r="L150" i="22"/>
  <c r="L145" i="22"/>
  <c r="L140" i="22"/>
  <c r="L135" i="22"/>
  <c r="L124" i="22"/>
  <c r="L112" i="22"/>
  <c r="L108" i="22"/>
  <c r="G107" i="22"/>
  <c r="G106" i="22"/>
  <c r="L101" i="22"/>
  <c r="L85" i="22"/>
  <c r="L80" i="22"/>
  <c r="G80" i="22"/>
  <c r="G79" i="22"/>
  <c r="L74" i="22"/>
  <c r="G74" i="22"/>
  <c r="L69" i="22"/>
  <c r="G64" i="22"/>
  <c r="G63" i="22"/>
  <c r="G62" i="22"/>
  <c r="G61" i="22"/>
  <c r="G58" i="22"/>
  <c r="L50" i="22"/>
  <c r="L46" i="22"/>
  <c r="G30" i="22"/>
  <c r="G29" i="22"/>
  <c r="L23" i="22"/>
  <c r="E117" i="21"/>
  <c r="E86" i="21"/>
  <c r="E61" i="21"/>
  <c r="E58" i="21"/>
  <c r="E50" i="21"/>
  <c r="E43" i="21"/>
  <c r="E33" i="21"/>
  <c r="E27" i="21"/>
  <c r="E23" i="21"/>
  <c r="E20" i="21"/>
  <c r="E17" i="21"/>
  <c r="F26" i="3"/>
  <c r="H26" i="3"/>
  <c r="J26" i="3"/>
  <c r="L26" i="3"/>
  <c r="C19" i="3"/>
  <c r="P23" i="20"/>
  <c r="N19" i="3" s="1"/>
  <c r="P15" i="20"/>
  <c r="M25" i="3"/>
  <c r="O25" i="3" s="1"/>
  <c r="M24" i="3"/>
  <c r="O24" i="3" s="1"/>
  <c r="G23" i="3"/>
  <c r="O23" i="3" s="1"/>
  <c r="P37" i="16"/>
  <c r="N22" i="3" s="1"/>
  <c r="P17" i="16"/>
  <c r="E22" i="3" s="1"/>
  <c r="P20" i="16"/>
  <c r="M22" i="3" s="1"/>
  <c r="F21" i="3"/>
  <c r="E21" i="3"/>
  <c r="D21" i="3"/>
  <c r="P31" i="14"/>
  <c r="N20" i="3" s="1"/>
  <c r="P25" i="14"/>
  <c r="M20" i="3" s="1"/>
  <c r="P19" i="14"/>
  <c r="E20" i="3" s="1"/>
  <c r="P15" i="14"/>
  <c r="D20" i="3" s="1"/>
  <c r="N18" i="3"/>
  <c r="M18" i="3"/>
  <c r="H18" i="3"/>
  <c r="P14" i="13"/>
  <c r="C18" i="3" s="1"/>
  <c r="P16" i="13"/>
  <c r="D18" i="3" s="1"/>
  <c r="P19" i="13"/>
  <c r="E18" i="3" s="1"/>
  <c r="P22" i="13"/>
  <c r="F18" i="3" s="1"/>
  <c r="P29" i="13"/>
  <c r="G18" i="3" s="1"/>
  <c r="P34" i="13"/>
  <c r="P40" i="13"/>
  <c r="I18" i="3" s="1"/>
  <c r="P56" i="13"/>
  <c r="P72" i="13"/>
  <c r="M17" i="3"/>
  <c r="L17" i="3"/>
  <c r="J17" i="3"/>
  <c r="H17" i="3"/>
  <c r="F17" i="3"/>
  <c r="E17" i="3"/>
  <c r="D17" i="3"/>
  <c r="K90" i="12"/>
  <c r="N17" i="3" s="1"/>
  <c r="K78" i="12"/>
  <c r="K56" i="12"/>
  <c r="K52" i="12"/>
  <c r="K41" i="12"/>
  <c r="K37" i="12"/>
  <c r="K35" i="12"/>
  <c r="K30" i="12"/>
  <c r="K22" i="12"/>
  <c r="C17" i="3" s="1"/>
  <c r="N16" i="3"/>
  <c r="M16" i="3"/>
  <c r="H16" i="3"/>
  <c r="F16" i="3"/>
  <c r="D16" i="3"/>
  <c r="O16" i="11"/>
  <c r="C16" i="3" s="1"/>
  <c r="O21" i="11"/>
  <c r="O26" i="11"/>
  <c r="K15" i="3"/>
  <c r="K26" i="3" s="1"/>
  <c r="I15" i="3"/>
  <c r="I26" i="3" s="1"/>
  <c r="M13" i="10"/>
  <c r="B15" i="3" s="1"/>
  <c r="B26" i="3" s="1"/>
  <c r="M22" i="10"/>
  <c r="C15" i="3" s="1"/>
  <c r="C26" i="3" s="1"/>
  <c r="M26" i="10"/>
  <c r="D15" i="3" s="1"/>
  <c r="D26" i="3" s="1"/>
  <c r="M29" i="10"/>
  <c r="E15" i="3" s="1"/>
  <c r="E26" i="3" s="1"/>
  <c r="M32" i="10"/>
  <c r="G15" i="3" s="1"/>
  <c r="G26" i="3" s="1"/>
  <c r="M42" i="10"/>
  <c r="M15" i="3" s="1"/>
  <c r="M26" i="3" s="1"/>
  <c r="M53" i="10"/>
  <c r="N15" i="3" s="1"/>
  <c r="N26" i="3" s="1"/>
  <c r="D14" i="3"/>
  <c r="P23" i="9"/>
  <c r="C14" i="3" s="1"/>
  <c r="P20" i="9"/>
  <c r="B14" i="3" s="1"/>
  <c r="L51" i="22" l="1"/>
  <c r="L286" i="22"/>
  <c r="L187" i="22"/>
  <c r="L151" i="22"/>
  <c r="E187" i="23"/>
  <c r="O17" i="3"/>
  <c r="O19" i="3"/>
  <c r="O20" i="3"/>
  <c r="O21" i="3"/>
  <c r="O22" i="3"/>
  <c r="O18" i="3"/>
  <c r="D13" i="3"/>
  <c r="M9" i="3"/>
  <c r="L9" i="3"/>
  <c r="J18" i="5"/>
  <c r="J9" i="3" s="1"/>
  <c r="I10" i="3"/>
  <c r="I14" i="6"/>
  <c r="I21" i="6"/>
  <c r="J10" i="3" s="1"/>
  <c r="I11" i="3"/>
  <c r="O11" i="3" s="1"/>
  <c r="L12" i="3"/>
  <c r="I12" i="3"/>
  <c r="E12" i="3"/>
  <c r="E8" i="3"/>
  <c r="I13" i="4"/>
  <c r="I31" i="4"/>
  <c r="F8" i="3" s="1"/>
  <c r="I38" i="4"/>
  <c r="G8" i="3" s="1"/>
  <c r="I42" i="4"/>
  <c r="H8" i="3" s="1"/>
  <c r="I44" i="4"/>
  <c r="K8" i="3" s="1"/>
  <c r="I81" i="4"/>
  <c r="M8" i="3" s="1"/>
  <c r="I78" i="4"/>
  <c r="L8" i="3" s="1"/>
  <c r="O14" i="3"/>
  <c r="O15" i="3"/>
  <c r="O26" i="3" s="1"/>
  <c r="O16" i="3"/>
  <c r="B7" i="3"/>
  <c r="L7" i="3"/>
  <c r="I21" i="1"/>
  <c r="J7" i="3" s="1"/>
  <c r="I16" i="1"/>
  <c r="H7" i="3" s="1"/>
  <c r="I13" i="1"/>
  <c r="D27" i="3" l="1"/>
  <c r="O7" i="3"/>
  <c r="O9" i="3"/>
  <c r="O12" i="3"/>
  <c r="O10" i="3"/>
  <c r="O8" i="3"/>
  <c r="N6" i="3"/>
  <c r="N13" i="3" s="1"/>
  <c r="N27" i="3" s="1"/>
  <c r="M6" i="3"/>
  <c r="M13" i="3" s="1"/>
  <c r="M27" i="3" s="1"/>
  <c r="L6" i="3"/>
  <c r="L13" i="3" s="1"/>
  <c r="L27" i="3" s="1"/>
  <c r="K6" i="3"/>
  <c r="K13" i="3" s="1"/>
  <c r="K27" i="3" s="1"/>
  <c r="J6" i="3"/>
  <c r="J13" i="3" s="1"/>
  <c r="J27" i="3" s="1"/>
  <c r="I6" i="3"/>
  <c r="I13" i="3" s="1"/>
  <c r="I27" i="3" s="1"/>
  <c r="H6" i="3"/>
  <c r="H13" i="3" s="1"/>
  <c r="H27" i="3" s="1"/>
  <c r="G6" i="3"/>
  <c r="G13" i="3" s="1"/>
  <c r="G27" i="3" s="1"/>
  <c r="F6" i="3"/>
  <c r="F13" i="3" s="1"/>
  <c r="F27" i="3" s="1"/>
  <c r="E6" i="3"/>
  <c r="E13" i="3" s="1"/>
  <c r="E27" i="3" s="1"/>
  <c r="B6" i="3"/>
  <c r="C6" i="3"/>
  <c r="C13" i="3" s="1"/>
  <c r="C27" i="3" s="1"/>
  <c r="B13" i="3" l="1"/>
  <c r="B27" i="3" s="1"/>
  <c r="O6" i="3"/>
  <c r="O13" i="3" s="1"/>
  <c r="O27" i="3" s="1"/>
</calcChain>
</file>

<file path=xl/comments1.xml><?xml version="1.0" encoding="utf-8"?>
<comments xmlns="http://schemas.openxmlformats.org/spreadsheetml/2006/main">
  <authors>
    <author>Lenovo</author>
  </authors>
  <commentList>
    <comment ref="B50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0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E7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ปรับปรุงยอดใหม่
</t>
        </r>
      </text>
    </comment>
  </commentList>
</comments>
</file>

<file path=xl/sharedStrings.xml><?xml version="1.0" encoding="utf-8"?>
<sst xmlns="http://schemas.openxmlformats.org/spreadsheetml/2006/main" count="8128" uniqueCount="1349">
  <si>
    <t>22.10.2021                                               การแสดงรายการไดนามิก                                                      1</t>
  </si>
  <si>
    <t>22.10.2021</t>
  </si>
  <si>
    <t>วันที่รายงาน :</t>
  </si>
  <si>
    <t>30.09.2021</t>
  </si>
  <si>
    <t>ยอดสินทรัพย์คงเหลือ - 01 คส.ตามบัญชี</t>
  </si>
  <si>
    <t>สร้างเมื่อ :</t>
  </si>
  <si>
    <t>รหัสหน่วยงาน</t>
  </si>
  <si>
    <t>รหัสจังหวัด</t>
  </si>
  <si>
    <t>รายการงบดุล</t>
  </si>
  <si>
    <t>บัญชีงบดุลAPC</t>
  </si>
  <si>
    <t>หมวดสินทรัพย์</t>
  </si>
  <si>
    <t>G072</t>
  </si>
  <si>
    <t>??????????</t>
  </si>
  <si>
    <t>สินทรัพย์</t>
  </si>
  <si>
    <t>SNo.</t>
  </si>
  <si>
    <t>Cap.date</t>
  </si>
  <si>
    <t>คำอธิบายของสินทรัพย์</t>
  </si>
  <si>
    <t>มูลค่าการได้มา</t>
  </si>
  <si>
    <t xml:space="preserve">  ค่าเสื่อมสะสม</t>
  </si>
  <si>
    <t>มูลค่าตามบัญชี</t>
  </si>
  <si>
    <t>14.07.2009</t>
  </si>
  <si>
    <t>อาคารศูนย์รวบรวมน้ำยางสด-สนง.เกษตร</t>
  </si>
  <si>
    <t>18.02.2015</t>
  </si>
  <si>
    <t>อาคารศูนย์บริการนักท่องเที่ยวน้ำพุร้อนรมณีย์</t>
  </si>
  <si>
    <t>04.08.2015</t>
  </si>
  <si>
    <t>อาคารบริการนักท่องเที่ยวหาดท้ายเหมือง</t>
  </si>
  <si>
    <t>01.09.2017</t>
  </si>
  <si>
    <t>อาคารลานเทปาล์มน้ำมัน-สนง.เกษตร</t>
  </si>
  <si>
    <t>อาคารสำนักงาน ลานเทปาล์มน้ำมัน อ.คุระบุรี</t>
  </si>
  <si>
    <t>01.03.2019</t>
  </si>
  <si>
    <t>อาคารโรงปุ๋ยอินทรีย์อัดเม็ด อ.ตะกั่วป่า-สนง.สหกรณ์</t>
  </si>
  <si>
    <t>อาคารศูนย์ข้อมูลบริการพิพิธภัณฑ์เอเชีย-วัฒนธรรม</t>
  </si>
  <si>
    <t>อาคารฝึกอบรมเกษตรกร-สนง.เกษตรและสหกรณ์</t>
  </si>
  <si>
    <t>อาคารเก็บวัสดุ-สนง.เกษตร</t>
  </si>
  <si>
    <t>อาคารแปรรูปผลิตภัณฑ์-สนง.เกษตร</t>
  </si>
  <si>
    <t>อาคารหอช่วยเหลือผู้ประสบภัยสืนามิ-ปพ.</t>
  </si>
  <si>
    <t>อาคารศูนย์เรียนรู้ศูนย์ศึกษาสิ่งแวดล้อม ต.บางเตย</t>
  </si>
  <si>
    <t>อาคารร้านค้าชุมชน-อ.ตะกั่วทุ่ง</t>
  </si>
  <si>
    <t>อาคารติดตั้งเซนเซอร์ตรวจวัดแผ่นดินไหว-อุตุ</t>
  </si>
  <si>
    <t>อาคารศูนย์บริการช่วยเหลือนักท่องเที่ยวเกาะไข่นอก</t>
  </si>
  <si>
    <t>อาคารศูนย์กลางการท่องเที่ยวเชิงนิเวศน์-โยธา</t>
  </si>
  <si>
    <t>อาคารกิจกรรมร้านค้าสหกรณ์ รร.คุระบุรีชัยพั</t>
  </si>
  <si>
    <t>อาคารจำหน่ายผลิตภัณฑ์ท้องถิ่นและของที่ระลึก</t>
  </si>
  <si>
    <t>อาคารศูนย์แสดงและจำหน่ายอาหารทะเล-อ.ตะกั่วทุ่ง</t>
  </si>
  <si>
    <t>อาคารจำหน่ายสินค้า คสล เขาไข่นุ้ย-อ.ท้ายเหมือง</t>
  </si>
  <si>
    <t>หมวดสินทรัพย์ 12050300 อาคารประโยชน์อื่นๆ</t>
  </si>
  <si>
    <t>บัญชีงบดุล APC 1205030101 อาคารเพื่อป/ยอื่น</t>
  </si>
  <si>
    <t>รายการงบดุล ??????????</t>
  </si>
  <si>
    <t>รหัสจังหวัด 8200 พังงา</t>
  </si>
  <si>
    <t>รหัสหน่วยงาน G072 งบจังหวัดพังงา</t>
  </si>
  <si>
    <t>22.10.2021                                                การแสดงรายการไดนามิก                                                        1</t>
  </si>
  <si>
    <t xml:space="preserve"> มูลค่าการได้มา</t>
  </si>
  <si>
    <t xml:space="preserve">   ค่าเสื่อมสะสม</t>
  </si>
  <si>
    <t xml:space="preserve"> มูลค่าตามบัญชี</t>
  </si>
  <si>
    <t>21.08.2009</t>
  </si>
  <si>
    <t>โรงเก็บเรือยนต์เร็วตรวจการณ์ อ.คุระบุรี</t>
  </si>
  <si>
    <t>26.08.2009</t>
  </si>
  <si>
    <t>โรงเพาะชำกล้าปาล์ม-สนง.สหกรณ์</t>
  </si>
  <si>
    <t>17.02.2009</t>
  </si>
  <si>
    <t>โรงเพาะชำกล้าไม้-สนง.ทสจ.</t>
  </si>
  <si>
    <t>09.07.2009</t>
  </si>
  <si>
    <t>17.11.2009</t>
  </si>
  <si>
    <t>โรงจอดรถยนต์ประจำจวน ผวจ .-สนจ.พง.</t>
  </si>
  <si>
    <t>08.06.2010</t>
  </si>
  <si>
    <t>เตาเผาขยะ รพ.ท้ายเหมือง-สนง.สาธารณสุข</t>
  </si>
  <si>
    <t>เตาเผาขยะ รพ.บางไทร-สนง.สาธารณสุข</t>
  </si>
  <si>
    <t>03.06.2010</t>
  </si>
  <si>
    <t>โรงผลิตปุ๋ยและโกดังเก็บปุ๋ยอินทรีย์-อ.ท้ายเหมือง</t>
  </si>
  <si>
    <t>06.07.2012</t>
  </si>
  <si>
    <t>เสาไฟแสงสว่าง สูง 25 ม. หน้า อ.คุระบุรี-สนง.โยธาฯ</t>
  </si>
  <si>
    <t>เสาไฟแสงสว่าง สูง 25 ม. ปากทางทับละมุ-สนง.โยธาฯ</t>
  </si>
  <si>
    <t>เสาไฟแสงสว่าง สูง 25 ม. เกาะกลางทางโค้ง ต.หล่อยูง</t>
  </si>
  <si>
    <t>เสาไฟแสงสว่าง สูง 25 ม. ตรงข้ามเรือสำเภาวังหม้อแกง</t>
  </si>
  <si>
    <t>เสาไฟแสงสว่าง สูง 25 ม. ตลาดเก่าโคกกลอย-สนง.โยธาฯ</t>
  </si>
  <si>
    <t>เสาไฟแสงสว่าง สูง 25 ม. บขส.โคกกลอย-สนง.โยธาฯ</t>
  </si>
  <si>
    <t>18.10.2012</t>
  </si>
  <si>
    <t>ก่อสร้างห้องน้ำ-ห้องสุขา ของศูนย์เรียนรู้การเกษตร</t>
  </si>
  <si>
    <t>11.09.2013</t>
  </si>
  <si>
    <t>ป้ายแนะนำสถานที่ท่องเที่ยว - สนง.บำรุงทางพังงา</t>
  </si>
  <si>
    <t>01.09.2013</t>
  </si>
  <si>
    <t>เสาไฟสูงแสงสว่าง 6 ต้น - โยธา</t>
  </si>
  <si>
    <t>25.09.2013</t>
  </si>
  <si>
    <t>เสาไฟสูงแสงสว่าง 15 ต้น - โยธา</t>
  </si>
  <si>
    <t>28.09.2014</t>
  </si>
  <si>
    <t>ป้ายประชาสัมพันธ์ OVERHEAD SIGN-แขวงการทางภูเก็ต</t>
  </si>
  <si>
    <t>28.10.2014</t>
  </si>
  <si>
    <t>ป้ายประชาสัมพันธ์ OVERHEAD SIGN-บำรุงทางพังงา</t>
  </si>
  <si>
    <t>04.12.2014</t>
  </si>
  <si>
    <t>โรงอบแห้งชนิดกรีนเฮ้าท์</t>
  </si>
  <si>
    <t>โรงอบแห้งยางพารา-พลังงาน</t>
  </si>
  <si>
    <t>08.12.2014</t>
  </si>
  <si>
    <t>ระบบผลิตก๊าซชีวภาพ-พลังงาน</t>
  </si>
  <si>
    <t>01.08.2015</t>
  </si>
  <si>
    <t>ก่อสร้างอาคารศูนย์บริการนักท่องเที่ยวคลองสังเน่ห์</t>
  </si>
  <si>
    <t>06.08.2015</t>
  </si>
  <si>
    <t>ปรับปรุงภูมิทัศน์บ่อน้ำศักดิ์สิทธิ์-อ.เมืองพังงา</t>
  </si>
  <si>
    <t>21.09.2015</t>
  </si>
  <si>
    <t>เสาไฟฟ้าแสงสว่าง - แขวงทางหลวงพังงา</t>
  </si>
  <si>
    <t>15.01.2016</t>
  </si>
  <si>
    <t>ป้ายประชาสัมพันธ์ประเภทเคลื่อนไหวบนจอภาพไฟฟ้า-สนจ.</t>
  </si>
  <si>
    <t>02.10.2016</t>
  </si>
  <si>
    <t>ติดตั้งพลังงานแสงอาทิตย์เกาะพระทอง อ.คุระบุรี</t>
  </si>
  <si>
    <t>01.02.2017</t>
  </si>
  <si>
    <t>หลังคาคลุมอัฒจันทร์ - สนจ.พง.</t>
  </si>
  <si>
    <t>01.03.2017</t>
  </si>
  <si>
    <t>สัญลักษณ์หมู่บ้านรูปหอยมุก ม.2 ต.เกาะปันหยี-สนง.พช</t>
  </si>
  <si>
    <t>สัญลักษณ์หมู่บ้านรูปเรือมอแกน บ้านทุ่งรัก -พช.</t>
  </si>
  <si>
    <t>03.04.2017</t>
  </si>
  <si>
    <t>สัญลักษณ์หมู่บ้านรูปเต่า บ้านในไร่ ม.7 นาเตย-พช.</t>
  </si>
  <si>
    <t>23.08.2017</t>
  </si>
  <si>
    <t>ท่าเทียบเรือหางยาวบ้านปากเกาะ-อ.ตะกั่วป่า</t>
  </si>
  <si>
    <t>ศาลาที่พักท่าเทียบเรือบ้านปากเกาะ ต.เกาะคอเขา อ.ตะ</t>
  </si>
  <si>
    <t>14.02.2018</t>
  </si>
  <si>
    <t>สะพานบ้านท่าเขา-อ.เกาะยาว</t>
  </si>
  <si>
    <t>28.09.2018</t>
  </si>
  <si>
    <t>ป้ายบอกทางและป้ายบอกแหล่งท่องเที่ยว-แขวงทางหลวงพัง</t>
  </si>
  <si>
    <t>02.01.2019</t>
  </si>
  <si>
    <t>ก่อสร้างลานปฏิบัติธรรมวัดนิโครธาราม อ.ทับปุด</t>
  </si>
  <si>
    <t>โรงเรือนคอกเลี้ยงสัตว์ -สนง.เกษตร</t>
  </si>
  <si>
    <t>โรงเรือนเลี้ยงสุกร อ.กะปง-สนง.เกษตร</t>
  </si>
  <si>
    <t>เสาไฟแสงสว่าง-สนง.โยธา</t>
  </si>
  <si>
    <t>เรือนเพาะชำกล้าไม้-สนง.เกษตร</t>
  </si>
  <si>
    <t>ซุ้มจำหน่ายสินค้าโอท็อป-สนง.พช.</t>
  </si>
  <si>
    <t>ศาลาอเนกประสงค์และห้องน้ำแหล่งท่องเที่่ยว ภูตาจอ</t>
  </si>
  <si>
    <t>ระบบผลิตไฟฟ้าด้วยเซลล์แสงอาทิตย์และเสาไฟแสงสว่าง</t>
  </si>
  <si>
    <t>เสาไฟฟ้าแสงสว่างสูง 25 ม.-โยธา</t>
  </si>
  <si>
    <t>โรงเรือนจำหน่ายผลผลิตตลาดนัดวังหม้อแกง-เกษตร จ.</t>
  </si>
  <si>
    <t>ก่อสร้างราวสแตนเลสและคอนกรีตปูนปั้นและทางเดินเท้า</t>
  </si>
  <si>
    <t>นิทรรศการ(ถาวร)ชาวเลบ้านทับปลา ต.ท้ายเหมือง</t>
  </si>
  <si>
    <t>ก่อสร้างระบบส่งน้ำโดยระบบท่อ- โครงการชลประทาน พง.</t>
  </si>
  <si>
    <t>กำแพงกันดินริมครองปิ-สนง.โยธา</t>
  </si>
  <si>
    <t>ถนนคอนกรีตเสริมเหล็กในศูนย์เรียนรู้</t>
  </si>
  <si>
    <t>ลานเทปาล์มน้ำมันสหกรณ์กองทุนสวนยางบ้านบ่อแสน</t>
  </si>
  <si>
    <t>ระบบส่งน้ำเพื่อการเกษตร-ชลประทาน</t>
  </si>
  <si>
    <t>สร้างทุ่นผูกเรือและท่าเทียบเรือ อ.เกาะยาว</t>
  </si>
  <si>
    <t>โป๊ะเหล็กท่าเทียบเรือสุระกุล อ.ตะกั่วทุ่ง</t>
  </si>
  <si>
    <t>โรงผลิตปุ๋ย-สนง.เกษตร</t>
  </si>
  <si>
    <t>ลานเทคอนกรีตและที่ทำการกลุ่ม อ.กะปง-สนง.เกษตร จ.</t>
  </si>
  <si>
    <t>ต่อเติมลานเทปาล์มน้ำมัน ต.ท่านา อ.กะปง-สนง.เกษตร จ</t>
  </si>
  <si>
    <t>ระบบส่งน้ำประปาฝายคลองรมณีย์-ปกครอง</t>
  </si>
  <si>
    <t>โรงผลิตปุ๋ยอินทรีย์ชีวภาพ อ.กะปง-สนง.เกษตร</t>
  </si>
  <si>
    <t>ทางเดินเท้าและสะพานเหล็ก ต.ป่ากอ อ.เมืองพังงา</t>
  </si>
  <si>
    <t>เสาไฟฟ้าและระบบแสงสว่าง บริเวณ เรือ ต.813</t>
  </si>
  <si>
    <t>ถนนคอนกรีตเสริมเหล็ก ซ.เมืองโบราณ - อ. ตะกั่วป่า</t>
  </si>
  <si>
    <t>รั้วคอนกรีตและประตูสแตนเลสบริเวณศูนย์เรียนรู้-เกษต</t>
  </si>
  <si>
    <t>เขื่อนหินทิ้งป้องกันตลิ่งริมคลองพังงา ระยะ 1-ปพ.</t>
  </si>
  <si>
    <t>ท่าเทียบเรือ หมู่ 1 ต.เกาะปันหยี-อ.เมืองพังงา</t>
  </si>
  <si>
    <t>นิทรรศการถาวรพิพิธภัณฑ์ฯ อาคาร ศ.หลังเก่า-วัฒนธรรม</t>
  </si>
  <si>
    <t>ติดตั้งไฟแสงสว่างบริเวณอ่าวพังงา</t>
  </si>
  <si>
    <t>บ่อ ค.ส.ล.เลี้ยงสัตว์น้ำทะเลแบบเปิด-ศูนย์วิจัย</t>
  </si>
  <si>
    <t>ก่อสร้างรางระบายน้ำ คสล.พร้อมบ่อพัก-สนจ.พง.</t>
  </si>
  <si>
    <t>ขยายเขตระบบประปาโคกกลอยระยะที่ 1-อ.ตะกั่วทุ่ง</t>
  </si>
  <si>
    <t>นิทรรศการถาวรพิพิธภัณฑ์ท้องถิ่นจ.พังงา-วัฒนธรรม</t>
  </si>
  <si>
    <t>ประตูเมืองพังงา-สนง.โยธาฯ</t>
  </si>
  <si>
    <t>สะพานท่าเทียบเรือ บ้านท่าเขา-อ.เกาะยาว</t>
  </si>
  <si>
    <t>27.12.2019</t>
  </si>
  <si>
    <t>ท่อลอดเหลี่ยมคสล.เพื่อระบายน้ำ ซ.11 ม.6 ต.คุระบุรี</t>
  </si>
  <si>
    <t>13.12.2019</t>
  </si>
  <si>
    <t>ท่อลอดเหลี่ยม คสล.ซอยตาชัง อ.คุระบุรี</t>
  </si>
  <si>
    <t>ท่อลอดเหลี่ยม คสล.ซอยอู๋หมาก อ.คุระบุรี</t>
  </si>
  <si>
    <t>03.12.2019</t>
  </si>
  <si>
    <t>ท่อลอดเหลี่ยม คสล.ซอยเกาะอี อ.คุระบุรี</t>
  </si>
  <si>
    <t>ท่อลอดเหลี่ยม คสล.ซอยเสรี อ.คุระบุรี</t>
  </si>
  <si>
    <t>11.12.2019</t>
  </si>
  <si>
    <t>เขื่อนกั้นดินพังแบบกำแพงหินก่อ อ.ตะกั่วทุ่ง</t>
  </si>
  <si>
    <t>02.12.2019</t>
  </si>
  <si>
    <t>คูระบายน้ำคอนกรีตเสริมเหล็กสามแยกหน้า รร.บางหลาม</t>
  </si>
  <si>
    <t>กำแพงกันดิน คสล.ป้องกันน้ำกัดเซาะคลองบางหลาม ม.3</t>
  </si>
  <si>
    <t>กำแพงกันดิน คสล.ป้องกันน้ำกัดเซาะซอยเทืองเจริญ</t>
  </si>
  <si>
    <t>25.12.2019</t>
  </si>
  <si>
    <t>ท่อลอดเหลี่ยม คสล.คลองบังบอน อ.คุระบุรี</t>
  </si>
  <si>
    <t>ท่อลอดเหลี่ยม คสล.ซอยวงแหวน (คลองป้านี) อ.คุระบุรี</t>
  </si>
  <si>
    <t>ท่อลอดเหลี่ยม คสล.ซอยบังหยา (คลองนบ) อ.คุระบุรี</t>
  </si>
  <si>
    <t>ท่อลอดเหลี่ยม คสล. ซอยบางติบ อ.คุระบุรี</t>
  </si>
  <si>
    <t>ท่อลอดเหลี่ยม คสล. ม.4 ต.คุระ อ.คุระบุรี</t>
  </si>
  <si>
    <t>ท่อลอดเหลี่ยม คสล. ซอยอ่างเก็บน้ำบางซอย อ.คุระบุรี</t>
  </si>
  <si>
    <t>ท่อลอดเหลี่ยม คสล. สายน้ำตกแพรกขวา อ.คุระบุรี</t>
  </si>
  <si>
    <t>03.01.2020</t>
  </si>
  <si>
    <t>ประปาหอถังสูงแบบแชมเปญ บ้านต้นมวง อ.ตะกั่วทุ่ง</t>
  </si>
  <si>
    <t>03.02.2020</t>
  </si>
  <si>
    <t>บ่อคอนกรีตพร้อมหลังคาคลุม</t>
  </si>
  <si>
    <t>บ่อบาดาลพร้อมหอถังประปา บ้านอันเป้า</t>
  </si>
  <si>
    <t>บ่อบาดาลพร้อมหอถังประปา บ้านแหลมยาง</t>
  </si>
  <si>
    <t>17.03.2020</t>
  </si>
  <si>
    <t>บ่อบาดาลพร้อมหอถังประปา บ้านคลองเหีย อ.เกาะยาว</t>
  </si>
  <si>
    <t>16.03.2020</t>
  </si>
  <si>
    <t>บ่อบาดาลพร้อมหอถังประปา บ้านใหญ่ อ.เกาะยาว</t>
  </si>
  <si>
    <t>บ่อบาดาลพร้อมหอถังประปา บ้านท่าค่าย อ.เกาะยาว</t>
  </si>
  <si>
    <t>24.03.2020</t>
  </si>
  <si>
    <t>บ่อบาดาลพร้อมหอถังประปา บ้านหัวนอน อ.เกาะยาว</t>
  </si>
  <si>
    <t>25.03.2020</t>
  </si>
  <si>
    <t>บ่อบาดาลพร้อมหอถังประปา ซอยอีสาน อ.เกาะยาว</t>
  </si>
  <si>
    <t>บ่อบาดาลพร้อมหอถังประปา บ้านแหลมล้าน อ.เกาะยาว</t>
  </si>
  <si>
    <t>26.03.2020</t>
  </si>
  <si>
    <t>บ่อบาดาลพร้อมหอถังประปา บ้านนาบน อ.เกาะยาว</t>
  </si>
  <si>
    <t>บ่อบาดาลพร้อมหอถังประปา รร.บ้านท่าเรือ อ.เกาะยาว</t>
  </si>
  <si>
    <t>บ่อบาดาลพร้อมหอถังประปา บ้านแหลมใหญ่ อ.เกาะยาว</t>
  </si>
  <si>
    <t>บ่อบาดาลพร้อมหอถังประปา สายในบ้าน อ.เกาะยาว</t>
  </si>
  <si>
    <t>บ่อบาดาลพร้อมหอถังประปาบ้านคลองดินเหนียว อ.เกาะยาว</t>
  </si>
  <si>
    <t>บ่อบาดาลพร้อมหอถังประปามัสยิดบ้านทุ่ง อ.เกาะยาว</t>
  </si>
  <si>
    <t>18.03.2020</t>
  </si>
  <si>
    <t>ติดตั้งระบบสูบน้ำ ส่งน้ำ จ่ายน้ำพร้อมวางท่อประปา</t>
  </si>
  <si>
    <t>บ่อบาดาลพร้อมหอถังประปา บ้านริมทะเล อ.เกาะยาว</t>
  </si>
  <si>
    <t>27.04.2020</t>
  </si>
  <si>
    <t>บ่อบาดาลพร้อมหอถังประปา บ้านย่าหมี อ.เกาะยาว</t>
  </si>
  <si>
    <t>21.04.2020</t>
  </si>
  <si>
    <t>บ่อบาดาลพร้อมหอถังประปา บ้านท่าเขา อ.เกาะยาว</t>
  </si>
  <si>
    <t>27.05.2020</t>
  </si>
  <si>
    <t>เขื่อนป้องกันตลิ่งริมคลองพังงา</t>
  </si>
  <si>
    <t>22.05.2020</t>
  </si>
  <si>
    <t>บ่อบาดาลพร้อมหอถังประปา เทศบาล ต.พรุใน อ.เกาะยาว</t>
  </si>
  <si>
    <t>บ่อบาดาลพร้อมหอถังประปา มัสยิดบ้านโล๊ะโป๊ะน้อย</t>
  </si>
  <si>
    <t>บ่อบาดาลพร้อมหอถังประปาบ้านนาถ้ำ ต.พรุใน อ.เกาะยาว</t>
  </si>
  <si>
    <t>บ่อบาดาลพร้อมหอถังประปาบ้านนาตามทาง อ.เกาะยาว</t>
  </si>
  <si>
    <t>15.06.2020</t>
  </si>
  <si>
    <t>บ่อบาดาลพร้อมหอถังประปาบ้านน้ำจืด ม.3 เกาะยาวน้อย</t>
  </si>
  <si>
    <t>29.07.2020</t>
  </si>
  <si>
    <t>ทุ่นท่าเทียบเรือลอยน้ำบ้านคลองเจริญ อ.ท้ายเหมือง</t>
  </si>
  <si>
    <t>23.07.2020</t>
  </si>
  <si>
    <t>ทุ่นท่าเทียบเรือลอยน้ำบ้านบางเตย อ.เมืองพังงา</t>
  </si>
  <si>
    <t>ทุ่นท่าเทียบเรือลอยน้ำบ้านโคกไคร อ.ทับปุด</t>
  </si>
  <si>
    <t>22.09.2020</t>
  </si>
  <si>
    <t>ทุ่นลอยน้ำเทียบท่าเรือพร้อมอุปกรณ์ ม.1 ต.ลำแก่น</t>
  </si>
  <si>
    <t>ทุ่นลอยน้ำเทียบท่าเรือพร้อมอุปกรณ์ ม.4 ต.ลำแก่น</t>
  </si>
  <si>
    <t>23.12.2020</t>
  </si>
  <si>
    <t>ขุดเจาะบ่อบาดาลพร้อมสร้างหอถัง ซ.บ่อหินบ้านบางสัก</t>
  </si>
  <si>
    <t>22.12.2020</t>
  </si>
  <si>
    <t>ขุดเจาะบ่อบาดาลพร้อมสร้างหอถัง บ้านตำตัว</t>
  </si>
  <si>
    <t>บ่อบาดาลพร้อมสร้างหอถังหลังศาลาฯ บ้านบางสักใต้</t>
  </si>
  <si>
    <t>บ่อบาดาลพร้อมสร้างหอถังซอย 18 ชั้น บ้านบางสักใต้</t>
  </si>
  <si>
    <t>บ่อบาดาลพร้อมสร้างหอถัง บ้านบางสักเหนือ</t>
  </si>
  <si>
    <t>22.01.2021</t>
  </si>
  <si>
    <t>ทุ่นท่าเทียบเรือลอยน้ำ หมู่ 3 บ้านบางครั่ง</t>
  </si>
  <si>
    <t>ทุ่นท่าเทียบเรือลอยน้ำ หมู่ 7 บ้านขนิม</t>
  </si>
  <si>
    <t>11.02.2021</t>
  </si>
  <si>
    <t>ทุ่นท่าเทียบเรือลอยน้ำ หมู่ 2 บ้านหินร่ม</t>
  </si>
  <si>
    <t>ทุ่นท่าเทียบเรือลอยน้ำ หมู่ 4 บ้านย่านสะบ้า</t>
  </si>
  <si>
    <t>21.06.2021</t>
  </si>
  <si>
    <t>เขื่อนป้องกันตลิ่ง ต.คึกคัก อ.ตะกั่วป่า จ.พังงา</t>
  </si>
  <si>
    <t>01.07.2021</t>
  </si>
  <si>
    <t>ผนังกันน้ำเซาะป้องกันน้ำท่วมคลองนาใต้</t>
  </si>
  <si>
    <t>29.07.2021</t>
  </si>
  <si>
    <t>ท่าเรือ บ้านท่าไทร</t>
  </si>
  <si>
    <t>ป้ายซุ้มทางเข้าบ้านท่าไทร</t>
  </si>
  <si>
    <t>อาคารห้องน้ำสาธารณะบ้านท่าไทร</t>
  </si>
  <si>
    <t>ร้านกาแฟต้นไม้</t>
  </si>
  <si>
    <t>โรงจอดรถจุดชมวิวบ้านท่าไทร</t>
  </si>
  <si>
    <t>06.08.2021</t>
  </si>
  <si>
    <t>หอเตือนภัย หมู่ที่ 4 บ้านปากจก</t>
  </si>
  <si>
    <t>หอเตือนภัย หมู่ที่ 3 บ้านปากเกาะ</t>
  </si>
  <si>
    <t>23.08.2021</t>
  </si>
  <si>
    <t>23.09.2021</t>
  </si>
  <si>
    <t>ทุ่นท่าเทียบเรือลอยน้ำจังหวัดพังงา ม.5 ต.กระโสม-ยธ</t>
  </si>
  <si>
    <t>หมวดสินทรัพย์ 12050400 สิ่งปลูกสร้าง</t>
  </si>
  <si>
    <t>บัญชีงบดุล APC 1205040101 สิ่งปลูกสร้าง</t>
  </si>
  <si>
    <t>22.10.2021                                                การแสดงรายการไดนามิก                                                       1</t>
  </si>
  <si>
    <t>01.11.2012</t>
  </si>
  <si>
    <t>ปรับปรุงภูมิทัศน์บ้านพักหัวหน้าสำนักงานจังหวัด</t>
  </si>
  <si>
    <t>04.01.2013</t>
  </si>
  <si>
    <t>ป้ายจราจรและป้ายแนะนำสถานที่ท่องเที่ยว-บำรุงทาง</t>
  </si>
  <si>
    <t>24.01.2013</t>
  </si>
  <si>
    <t>ปรับปรุงภูมิทัศน์ศาลเจ้าแม่นางหงส์-บำรุงทาง</t>
  </si>
  <si>
    <t>09.01.2013</t>
  </si>
  <si>
    <t>ปรับปรุงภูมิทัศน์แหล่งท่องเที่ยวบ้านสามช่อง-อ.ตะกั</t>
  </si>
  <si>
    <t>12.02.2013</t>
  </si>
  <si>
    <t>ระบบประปาโคกกลอยระยะที่ 2-อ.ตะกั่วทุ่ง</t>
  </si>
  <si>
    <t>26.02.2013</t>
  </si>
  <si>
    <t>พัฒนาภูมิทัศน์พิพิธภัณฑ์กลางแจ้งเรือเกยตื้นฯ-วัฒนธ</t>
  </si>
  <si>
    <t>09.05.2013</t>
  </si>
  <si>
    <t>เขาตะปูจำลอง-สนง.เกษตร จ.พังงา</t>
  </si>
  <si>
    <t>13.06.2013</t>
  </si>
  <si>
    <t>ปรับปรุงภูมิทัศน์ทางขึ้น-ลง จุดล่องแก่งสองแพรก</t>
  </si>
  <si>
    <t>01.08.2013</t>
  </si>
  <si>
    <t>ปรับปรุงภูมิทัศน์และถนนขึ้นจุดชมวิวเขานางหงส์</t>
  </si>
  <si>
    <t>06.08.2013</t>
  </si>
  <si>
    <t>พัฒนาแหล่งท่องเที่ยวหนองน้ำค้างคาว-อ.กะปง</t>
  </si>
  <si>
    <t>ปรับปรุงภูมิทัศน์แหล่งท่องเที่ยวน้ำตกวัดเขา-อ.ตะกั</t>
  </si>
  <si>
    <t>02.08.2013</t>
  </si>
  <si>
    <t>ปรับปรุงทางระบายน้ำแหล่งท่องเที่ยวเรือ ต.813-อ.ตะก</t>
  </si>
  <si>
    <t>10.09.2013</t>
  </si>
  <si>
    <t>ปรับปรุงภูมิทัศน์แหล่งท่องเที่ยวหานป่าสะตอ-อ.ตะกั่</t>
  </si>
  <si>
    <t>พัฒนาแหล่งน้ำหานบัว-อ.ตะกั่วทุ่ง</t>
  </si>
  <si>
    <t>20.09.2013</t>
  </si>
  <si>
    <t>ปรับปรุงภูมิทัศน์แหล่งท่องเที่ยวหาดบางสัก-อ.ตะกั่ว</t>
  </si>
  <si>
    <t>ทางเท้าและคูระบายน้ำตลาดน้ำเค็มวังหม้อแกง-สนจ.พง.</t>
  </si>
  <si>
    <t>13.09.2013</t>
  </si>
  <si>
    <t>เขื่อนหินทิ้งป้องกันตลิ่งริมคลองพังงา-สนจ.พง.</t>
  </si>
  <si>
    <t>12.03.2014</t>
  </si>
  <si>
    <t>ปรับปรุงท่าเทียบเรือบ้านท่าด่าน-สนง.โยธาฯ</t>
  </si>
  <si>
    <t>01.03.2014</t>
  </si>
  <si>
    <t>อาคารจำหน่ายสินค้าโอท็อบลานดนตรีและวัฒนธรรม</t>
  </si>
  <si>
    <t>30.04.2014</t>
  </si>
  <si>
    <t>ปรับปรุงภูมิทัศน์แหล่งท่องเที่ยวบ้านท่าด่าน-โยธา</t>
  </si>
  <si>
    <t>21.04.2014</t>
  </si>
  <si>
    <t>ปรับปรุงภูมิทัศน์แหล่งท่องเที่ยวเขานางหงส์-อ.ทับปุ</t>
  </si>
  <si>
    <t>28.08.2014</t>
  </si>
  <si>
    <t>ก่อสร้างทางเดินเท้าและจุดชมพลับพลึงธาร-อ.คุระบุรี</t>
  </si>
  <si>
    <t>20.11.2014</t>
  </si>
  <si>
    <t xml:space="preserve"> ปรับปรุงภูมิทัศน์หนองน้ำค้างคาว-อ.กะปง</t>
  </si>
  <si>
    <t>02.02.2015</t>
  </si>
  <si>
    <t>ปรับปรุงภูมิทัศน์แหล่งท่องเที่ยวเกาะไข่ อ.เกาะยาว</t>
  </si>
  <si>
    <t>21.01.2015</t>
  </si>
  <si>
    <t>ปรับปรุงภูมิทัศน์ฯ  หลวงปู่แช่ม-อ.ทับปุด</t>
  </si>
  <si>
    <t>14.12.2015</t>
  </si>
  <si>
    <t>ปรับปรุงภูมิทัศน์แหลมสนงาม-อ.เกาะยาว</t>
  </si>
  <si>
    <t>10.09.2018</t>
  </si>
  <si>
    <t>โป๊ะพร้อมสะพานท่าเทียบเรือ ต.เกาะปันหยี-อ.เมือง</t>
  </si>
  <si>
    <t>01.06.2019</t>
  </si>
  <si>
    <t>ปรับปรุงภมิทัศน์สวนสาธารณะทุ่งพระโพธิ์-อ.ตะกั่วป่า</t>
  </si>
  <si>
    <t>ปรับปรุงภูมิทัศน์บ่อน้ำร้อนรมณีย์-ปกครอง</t>
  </si>
  <si>
    <t>ปรับปรุงภูมิทัศน์ถ้ำซำ-ปกครอง</t>
  </si>
  <si>
    <t>ปรับภูมิทัศน์จุดชมวิวบ้านท่าเขา-ปกครอง อ.เกาะยาว</t>
  </si>
  <si>
    <t>ปรับภูมิทัศน์น้ำตกวัดเขา-ปกครอง อ.ตะกั่วทุ่ง</t>
  </si>
  <si>
    <t>ปรับภูมิทัศน์คลองสังเหม่-ปกครอง อ.ตะกั่วป่า</t>
  </si>
  <si>
    <t>ปรับปรุงภูมิทัศน์และจัดทำป้ายชื่อหน่วยทดสอบวัสดุ</t>
  </si>
  <si>
    <t>ปรับปรุงภูมิทัศน์บริเวณน้ำพุร้อนรมณีย์-อ.กะปง</t>
  </si>
  <si>
    <t>ปรับปรุงภูมิทัศน์แหล่งท่องเที่ยว ต.สองแพรก-อ.เมือง</t>
  </si>
  <si>
    <t>ปรับปรุงภูมิทัศน์สภาพแวดล้อมถ้ำโกบ อ.ทับปุด</t>
  </si>
  <si>
    <t>ปรับปรุงภูมิทัศน์แหล่งท่องเที่ยวหนองน้ำพรุเตียว</t>
  </si>
  <si>
    <t>ปรับปรุงภูมิทัศน์เส้นทางแหล่งท่องเที่ยว ม.9 ต.คุระ</t>
  </si>
  <si>
    <t>ปรับปรุงภูมิทัศน์เส้นทางแหล่งท่องเที่ยว ต.เกาะคอเข</t>
  </si>
  <si>
    <t>ปรับปรุงภูมิทัศน์หน้าศาลากลางจังหวัดพังงา</t>
  </si>
  <si>
    <t>ปรับปรุงภูมิทัศน์เรือ ต.813-โยธา</t>
  </si>
  <si>
    <t>05.06.2019</t>
  </si>
  <si>
    <t>ปรับปรุงภูมิทัศน์บริเวณศูนย์ราชการ จ.พังงา</t>
  </si>
  <si>
    <t>29.01.2020</t>
  </si>
  <si>
    <t>ฝายน้ำล้นห้วยแทรกเพลิง</t>
  </si>
  <si>
    <t>17.11.2020</t>
  </si>
  <si>
    <t>ปรับปรุงภูมิทัศน์บริวณฝั่งคลองพังงา บ้านควน</t>
  </si>
  <si>
    <t>*</t>
  </si>
  <si>
    <t>หมวดสินทรัพย์ 12080500 ส/ทโครงสร้างพื้นฐาน</t>
  </si>
  <si>
    <t>**</t>
  </si>
  <si>
    <t>บัญชีงบดุล APC 1208050101 สินทรัพย์พื้นฐานอื่น</t>
  </si>
  <si>
    <t>***</t>
  </si>
  <si>
    <t>****</t>
  </si>
  <si>
    <t>*****</t>
  </si>
  <si>
    <t>22.10.2021                                          การแสดงรายการไดนามิก                                                  1</t>
  </si>
  <si>
    <t>เสริมผิวลาดยาง AC สาย พง.5015</t>
  </si>
  <si>
    <t>ปรับปรุงจุดบกพร่องทางวิศวกรรมจราจรเขาหลัก</t>
  </si>
  <si>
    <t>ยกระดับถนนบริเวณสะพานศรีสุคต</t>
  </si>
  <si>
    <t>01.11.2019</t>
  </si>
  <si>
    <t>ถนนทางเข้าอ่างเก็บน้ำบางปุย อ.ทับปุด</t>
  </si>
  <si>
    <t>23.06.2020</t>
  </si>
  <si>
    <t>ถนนคอนกรีตเสริมเหล็กสายต้นยาง-แหลมแบก</t>
  </si>
  <si>
    <t>หมวดสินทรัพย์ 12080100 ถนน</t>
  </si>
  <si>
    <t>บัญชีงบดุล APC 1208010101 ถนน</t>
  </si>
  <si>
    <t>22.10.2021                                         การแสดงรายการไดนามิก                                                1</t>
  </si>
  <si>
    <t>01.12.2016</t>
  </si>
  <si>
    <t>อาคารบังคับน้ำฝายกั้นคลองพังงา-โยธา</t>
  </si>
  <si>
    <t>ระบบน้ำล้นฝายสันมน</t>
  </si>
  <si>
    <t>เขื่อนหินทิ้งป้องกันตลิ่งริมคลองปากนรา</t>
  </si>
  <si>
    <t>เขื่อนหินทิ้งป้องกันตลิ่งริมคลองพังงา</t>
  </si>
  <si>
    <t>หมวดสินทรัพย์ 12080300 เขื่อน</t>
  </si>
  <si>
    <t>บัญชีงบดุล APC 1208030101 เขื่อน</t>
  </si>
  <si>
    <t>22.10.2021                                       การแสดงรายการไดนามิก                                               1</t>
  </si>
  <si>
    <t xml:space="preserve">                                         ยอดสินทรัพย์คงเหลือ</t>
  </si>
  <si>
    <t xml:space="preserve"> ค่าเสื่อมสะสม</t>
  </si>
  <si>
    <t>10.10.2016</t>
  </si>
  <si>
    <t>สะพานท่าเทียบเรือบ้านสามช่อง-สนจ.พง.</t>
  </si>
  <si>
    <t>หมวดสินทรัพย์ 12080200 สะพาน</t>
  </si>
  <si>
    <t>บัญชี: APC 1208020101 สะพาน</t>
  </si>
  <si>
    <t>22.10.2021                                              การแสดงรายการไดนามิก                                                     1</t>
  </si>
  <si>
    <t xml:space="preserve">                                               ยอดสินทรัพย์คงเหลือ</t>
  </si>
  <si>
    <t>ค่าเสื่อมสะสม</t>
  </si>
  <si>
    <t>25.12.2012</t>
  </si>
  <si>
    <t>ปรับปรุงอาคารจวน ผวจ.พง.-สนจ.พง.</t>
  </si>
  <si>
    <t>08.06.2016</t>
  </si>
  <si>
    <t>ปรับปรุงอาคารหลบภัยสึนามิ จ.พังงา บ้านทุ่งตึก-ปพ.พ</t>
  </si>
  <si>
    <t>10.05.2019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</si>
  <si>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</si>
  <si>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</si>
  <si>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บัญชีงบดุล APC 1205030106 ส่วนปรับปรุงอาคาร</t>
  </si>
  <si>
    <t>สิ่งปลูกสร้าง</t>
  </si>
  <si>
    <t>รวม</t>
  </si>
  <si>
    <t>อาคารเพื่อประโยชน์อื่น</t>
  </si>
  <si>
    <t>สินทรัพย์พื้นฐานอื่น</t>
  </si>
  <si>
    <t>ถนน</t>
  </si>
  <si>
    <t>เขื่อน</t>
  </si>
  <si>
    <t>สะพาน</t>
  </si>
  <si>
    <t>ส่วนปรับปรุงอาคาร</t>
  </si>
  <si>
    <t>14.09.2009</t>
  </si>
  <si>
    <t>รถยนต์ตู้ ยี่ห้อ TOYOTA-สนจ.พง.</t>
  </si>
  <si>
    <t>10.03.2009</t>
  </si>
  <si>
    <t>รถยนต์ตู้ ยี่ห้อ TOYOTA-สนง.เกษตร จ.พังงา</t>
  </si>
  <si>
    <t>27.11.2009</t>
  </si>
  <si>
    <t>เรือไม้ขนาด 1.5*8 ม.-สนง.พัฒนาชุมชน</t>
  </si>
  <si>
    <t>เรือไฟเบอร์คลาสขนาด 1.10*4.90 ม.-สนง.พัฒนาชุมชน</t>
  </si>
  <si>
    <t>เรือไม้ขนาด 1*5 ม.-สนง.พัฒนาชุมชน</t>
  </si>
  <si>
    <t>เครื่องเรือเบนซินไม่น้อยกว่า 389 ซีซี-พัฒนาชุมชน</t>
  </si>
  <si>
    <t>เครื่องเรือเบนซินขนาด 5.5 แรงม้า-สนง.พัฒนาชุมชน</t>
  </si>
  <si>
    <t>เครื่องยนต์ดีเซลขนาด 85 แรงม้า-สนง.พัฒนาชุมชน</t>
  </si>
  <si>
    <t>03.08.2010</t>
  </si>
  <si>
    <t>รถยนต์ตู้โมบาย ยี่ห้อ TOYOTA-สนง.ปศุสัตว์ จ.พังงา</t>
  </si>
  <si>
    <t>11.08.2010</t>
  </si>
  <si>
    <t>เรือเร็วตรวจการณ์(สปีทโบ๊ท) 35 ฟุต-อ.เมือง</t>
  </si>
  <si>
    <t>30.09.2011</t>
  </si>
  <si>
    <t>จักรยาน 18 เกียร์  - สนง.เกษตร จ.พังงา</t>
  </si>
  <si>
    <t>หมวดสินทรัพย์ 12060200 คุรภัณฑ์ยานพาหนะ</t>
  </si>
  <si>
    <t>บัญชีงบดุล APC 1206020101 ครุภัณฑ์ยานพาหนะ</t>
  </si>
  <si>
    <t>22.10.2021                                              การแสดงรายการไดนามิก                                                      1</t>
  </si>
  <si>
    <t xml:space="preserve">                                                ยอดสินทรัพย์คงเหลือ</t>
  </si>
  <si>
    <t>28.09.2009</t>
  </si>
  <si>
    <t>กล้อง Syber-shot Sony รุ่น DSC-HX1 สนจ.พง.</t>
  </si>
  <si>
    <t>21.04.2010</t>
  </si>
  <si>
    <t>กล้องโทรทัศน์วงจรปิดและอุปกรณ์</t>
  </si>
  <si>
    <t>23.06.2010</t>
  </si>
  <si>
    <t>เครื่องฉายโปรเจคเตอร์-สนจ.เกษตร</t>
  </si>
  <si>
    <t>โทรทัศน์สี 33 นิ้ว - สนง.เกษตร</t>
  </si>
  <si>
    <t>กล้องถ่ายภาพนิ่ง - สนง.เกษตร</t>
  </si>
  <si>
    <t>เครื่องถ่ายวีดีโอ</t>
  </si>
  <si>
    <t>11.10.2010</t>
  </si>
  <si>
    <t>เครื่องฉายโปรเจคเตอร์-ปศุสัตว์</t>
  </si>
  <si>
    <t>กล้องดิจิตอล-ปศุสัตว์</t>
  </si>
  <si>
    <t>กล้องวีดิโอ-ปศุัสัตว์</t>
  </si>
  <si>
    <t>โปรเจคเตอร์ Viewsonic รุ่น PJD6251-สนง.เกษตร จ.พง.</t>
  </si>
  <si>
    <t>แอลซีดีทีวี 42" LG รุ่น 42LK450- สนง.เกษตร จ.พง.</t>
  </si>
  <si>
    <t>กล้องดิจิตอล Canon รุ่น EOS 7D - สนง.เกษตร จ.พง.</t>
  </si>
  <si>
    <t>28.09.2012</t>
  </si>
  <si>
    <t>ระบบวีดีทัศน์ทางไกลระหว่างอำเภอ-ก.ข้อมูล สนจ.พง.</t>
  </si>
  <si>
    <t>27.11.2012</t>
  </si>
  <si>
    <t>ครุภัณฑ์สื่อสารสั่งการและอำนวยการ-อ.ตะกั่วป่า</t>
  </si>
  <si>
    <t>ไมโครโฟน ทีวี โต๊ะ เก้าอี้ ชั้นวาง เคาท์เตอร์.</t>
  </si>
  <si>
    <t>28.05.2014</t>
  </si>
  <si>
    <t>Smart LED TV 55 นิ้ว-สนง.จ.พังงา</t>
  </si>
  <si>
    <t>22.06.2016</t>
  </si>
  <si>
    <t>โทรทัศน์ D-LED 42" Panasonic-สนจ.พง.</t>
  </si>
  <si>
    <t>12.12.2018</t>
  </si>
  <si>
    <t>จอภาพ LED พร้อมอุปกรณ์-ห้องประชุม ศลก. สนจ.พง.</t>
  </si>
  <si>
    <t>01.03.2020</t>
  </si>
  <si>
    <t>เครื่องเสียงพร้อมอุปกรณ์สำหรับห้องประชุม</t>
  </si>
  <si>
    <t>อุปกรณ์ในการติดตั้งเครื่องเสียงพร้อมโปรเจคเตอร์</t>
  </si>
  <si>
    <t>27.10.2020</t>
  </si>
  <si>
    <t>เครื่องรับโทรทัศน์ขนาด 85 นิ้ว-สนจ.พง.</t>
  </si>
  <si>
    <t>25.11.2020</t>
  </si>
  <si>
    <t>เครื่องรับโทรทัศน์ขนาด 100 นิ้ว-สนจ.พง.</t>
  </si>
  <si>
    <t>06.09.2021</t>
  </si>
  <si>
    <t>ชุดควบคุมไมค์ประชุม Central Units-สนจ.พง.</t>
  </si>
  <si>
    <t>ไมค์โครโฟนไร้สาย แบบคู่-สนจ.พง.</t>
  </si>
  <si>
    <t>เครื่องผสมสัญญาณเสียงแบบมีกำลังขยาย-สนจ.พง.</t>
  </si>
  <si>
    <t>ลำโพงติดผนัง-สนจ.พง.</t>
  </si>
  <si>
    <t>จอภาพ LED ขนาด 65 นิ้ว - สนจ.พง.</t>
  </si>
  <si>
    <t>หมวดสินทรัพย์ 12060400 คุรภัณฑ์โฆษณา</t>
  </si>
  <si>
    <t>บัญชีงบดุล APC 1206040101 ครุภัณฑ์โฆษณา</t>
  </si>
  <si>
    <t>22.10.2021                                           การแสดงรายการไดนามิก                                                   1</t>
  </si>
  <si>
    <t xml:space="preserve">                                             ยอดสินทรัพย์คงเหลือ</t>
  </si>
  <si>
    <t>เครื่องปรับกากาศแบบแยกส่วน</t>
  </si>
  <si>
    <t>โต๊ะประชุมพร้อมเก้าอี้ - สนง.เกษตร</t>
  </si>
  <si>
    <t>เครื่องถ่ายเอกสาร - สนง.เกษตร</t>
  </si>
  <si>
    <t>13.09.2010</t>
  </si>
  <si>
    <t>ชั้นวางหนังสือ-สนจ.พง.</t>
  </si>
  <si>
    <t>10.11.2011</t>
  </si>
  <si>
    <t>ตู้เหล็กบานเลื่อนทรงสูง 4 ฟุต - สนง.จ.พังงา</t>
  </si>
  <si>
    <t>08.01.2013</t>
  </si>
  <si>
    <t>ตู้ลอยติดผนังห้องปฏิบัิติการ-สนจ.พง.</t>
  </si>
  <si>
    <t>28.01.2013</t>
  </si>
  <si>
    <t>โต๊ะประชุมขนาด 120*2.1 - สนจ.พง.</t>
  </si>
  <si>
    <t>27.02.2015</t>
  </si>
  <si>
    <t>เครื่องปรับอากาศ ทาซากิ FUGE-25A-สนจ.พง.(ดรธ)</t>
  </si>
  <si>
    <t>09.12.2020</t>
  </si>
  <si>
    <t>โซฟาลายหลุยส์โครงไม้สักแท้-ห้อง ผวจ.</t>
  </si>
  <si>
    <t>พรมปูพื้น-ห้อง ผวจ.</t>
  </si>
  <si>
    <t>28.09.2021</t>
  </si>
  <si>
    <t>หมวดสินทรัพย์ 12060100 ครุภัณฑ์สนง.</t>
  </si>
  <si>
    <t>บัญชีงบดุล APC 1206010101 ครุภัณฑ์สำนักงาน</t>
  </si>
  <si>
    <t>ซองบังคับสัตว์ใหญ่-สนง.ปศุสัตว์</t>
  </si>
  <si>
    <t>ซองบังคับสัตว์เล็ก-สนง.ปศุสัตว์</t>
  </si>
  <si>
    <t>17.12.2010</t>
  </si>
  <si>
    <t>เครื่องอัดเม็ดปุ๋ย-สนง.เกษตร</t>
  </si>
  <si>
    <t>08.12.2010</t>
  </si>
  <si>
    <t>เครื่องชั่งดิจิตอล 50 ตัน-เกษตร</t>
  </si>
  <si>
    <t>เครื่องผสมปุ๋ย-สนง.เกษตร</t>
  </si>
  <si>
    <t>เครื่องตีป่น-สนง.เกษตร</t>
  </si>
  <si>
    <t>เครื่องกลับกองปุ๋ย-สนง.เกษตร</t>
  </si>
  <si>
    <t>จักรเย็บกระสอบปุ๋ย-สนง.เกษตร</t>
  </si>
  <si>
    <t>ถังน้ำไฟเบอร์กลาส-สนง.เกษตร</t>
  </si>
  <si>
    <t>ตาชั่งไม่น้อยกว่า 700 กก.-เกษตร</t>
  </si>
  <si>
    <t>30.05.2011</t>
  </si>
  <si>
    <t>เครื่องผสมปุ๋ยและเครื่องอัดเม็ดปุ๋ย-สนง.เกษตร พง.</t>
  </si>
  <si>
    <t>ชุดโบว์เวอร์ดูดลมเย็น-สนง.เกษตร จ.พังงา</t>
  </si>
  <si>
    <t>ถังไซโลพักเม็ดปุ๋ย-สนง.เกษตร จ.พังงา</t>
  </si>
  <si>
    <t>เครื่องซีลปากถุงแบบเท้าเหยียบ-สนง.เกษตร จ.</t>
  </si>
  <si>
    <t>เครื่องแพ็คถุงสุญญากาศ 40 ซม.-สนง.เกษตร จ.พังงา</t>
  </si>
  <si>
    <t>เครื่องบดและัอัดเม็ด-สนง.เกษตร จ.พังงา</t>
  </si>
  <si>
    <t>เครื่องสีข้าว-สนง.เกษตร.จ.พังงา</t>
  </si>
  <si>
    <t>07.06.2012</t>
  </si>
  <si>
    <t>เครื่องตัดหญ้าแบบสะพายหลัง-สนง.เกษตร</t>
  </si>
  <si>
    <t>เครื่องสีข้าว "ไซไน" รุ่น 5T-สนง.เกษตร</t>
  </si>
  <si>
    <t>เครื่องซีลปากถุงพลาสติก-สนง.เกษตร</t>
  </si>
  <si>
    <t>27.08.2012</t>
  </si>
  <si>
    <t>โคเนื้อเพศเมียลูกผสม-สนง.ปศุสัตว์</t>
  </si>
  <si>
    <t>09.04.2013</t>
  </si>
  <si>
    <t>พันธุ์โคเนื้อลุกผสม-สนง.ปศุสัตว์ จ.พังงา</t>
  </si>
  <si>
    <t>28.09.2015</t>
  </si>
  <si>
    <t>เครื่องสับยาง VSI สับยางก้อนถ้วย-สนง.สหกรณ์ จ.พง.</t>
  </si>
  <si>
    <t>เครื่องรีดยางหยาบรุ่นผลิตยางเครป-สนง.สหกรณ์ จ.พง.</t>
  </si>
  <si>
    <t>เครื่องรีดยางละเอียดรีดยางก้อนถ้วย-สนง.สหกรณ์ จ.พง</t>
  </si>
  <si>
    <t>ปั้มลม-สนง.พช.</t>
  </si>
  <si>
    <t>27.03.2017</t>
  </si>
  <si>
    <t>เครื่องขึ้นรูปผลิตภัณฑ์น้ำยางพาราสดพร้อมแม่พิมพ์</t>
  </si>
  <si>
    <t>03.07.2017</t>
  </si>
  <si>
    <t>ถังผสมน้ำยาสารเคมี พร้อมอุปกรณ์-สนง.สหกรณ์ จ.พง.</t>
  </si>
  <si>
    <t>เครื่องทำโฟมขนาด 100 ลิตร-สนง.สหกรณ์ จ.พง.</t>
  </si>
  <si>
    <t>เครื่องทำโฟมขนาด 20 ลิตร สนง.สหกรณ์ จ.พง.</t>
  </si>
  <si>
    <t>เครื่องพิมพ์หมอน-สนง.สหกรณ์ จ.พังงา</t>
  </si>
  <si>
    <t>ชุดล้าง-สนง.สหกรณ์ จ.พังงา</t>
  </si>
  <si>
    <t>ตู้อบนึ่งพร้อมอุปกรณ์-สหกรณ์ จ.พง.</t>
  </si>
  <si>
    <t>ชุดอบแห้ง - สหกรณ์ จ.พังงา</t>
  </si>
  <si>
    <t>ถังเก็บน้ำยางขนาด 2,000 ลิตร - สหกรณ์ จ.พังงา</t>
  </si>
  <si>
    <t>14.05.2019</t>
  </si>
  <si>
    <t>เครื่องซีลสูญญากาศ- สนง.เกษตร จ.พง.</t>
  </si>
  <si>
    <t>13.06.2019</t>
  </si>
  <si>
    <t>เครื่องสีข้าว ขนาด 10 แรงม้า 220 โวลล์</t>
  </si>
  <si>
    <t>13.09.2019</t>
  </si>
  <si>
    <t>เครื่องผสมปุ๋ย ขนาดมอเตอร์ไฟฟ้า 7.5 แรงม้า-เกษตร</t>
  </si>
  <si>
    <t>เครื่องมือวิเคราะห์ดินพร้อมคอมพิวเตอร์</t>
  </si>
  <si>
    <t>เครื่องย่อยพืชสด</t>
  </si>
  <si>
    <t>ตู้เก็บอุปกรณ์การเกษตร</t>
  </si>
  <si>
    <t>ถังน้ำกลั่นขนาด 50 ลิตร</t>
  </si>
  <si>
    <t>อ่างไฟเบอร์กลาส</t>
  </si>
  <si>
    <t>เครื่องชั่งขนาด 50 ตัน</t>
  </si>
  <si>
    <t>กระชังเลี้ยงปลาสำเร็จรูป 3*3 เมตร</t>
  </si>
  <si>
    <t>เครื่องตัดหญ้าสะพายหลังคอแข็ง</t>
  </si>
  <si>
    <t>เครื่องตัดหญ้าแบบสะพายหางแข็ง</t>
  </si>
  <si>
    <t>เครื่องพ่นยาชนิดสะพายหลัง</t>
  </si>
  <si>
    <t>เครื่องผสมปุ๋ยและเครื่องอัดเม็ด</t>
  </si>
  <si>
    <t>โต๊ะสแตนเลสสำหรับโรงฆ่าโค</t>
  </si>
  <si>
    <t>โต๊ะสแตนเลสสำหรับโรงฆ่าสัตว์ปีก</t>
  </si>
  <si>
    <t>เครื่องย่อยอาหารสัตว์</t>
  </si>
  <si>
    <t>เครื่องสีข้าวกล้อง</t>
  </si>
  <si>
    <t>เครื่องปั้นเม็ด เครื่องบด เครื่องผสม จักรเย็บ</t>
  </si>
  <si>
    <t>โต๊ะสแตนเลสโรงฆ่าสัตว์</t>
  </si>
  <si>
    <t>เครื่องชั่งดิจิตอล 150 กก</t>
  </si>
  <si>
    <t>จักรเย็บกระสอบแบบมือถือ</t>
  </si>
  <si>
    <t>01.03.2021</t>
  </si>
  <si>
    <t>เครื่องย่อยทางปาล์มและหญ้าพร้อมมอเตอร์</t>
  </si>
  <si>
    <t>เครื่องผสมอาหารสัตว์แบบแนวนอนพร้อมมอเตอร์</t>
  </si>
  <si>
    <t>หมวดสินทรัพย์ 12060500 คุรภัณฑ์การเกษตร</t>
  </si>
  <si>
    <t>บัญชีงบดุล APC 1206050101 ครุภัณฑ์การเกษตร</t>
  </si>
  <si>
    <t>คอมพิวเตอร์โน๊ตบุค-สนง.ปศุสัตว์</t>
  </si>
  <si>
    <t>คอมพิวเตอร์ลูกข่าย-ปศุสัตว์</t>
  </si>
  <si>
    <t>Notebook Fujitsu Lifebook LH531-สนง.เกษตร จ.พง</t>
  </si>
  <si>
    <t>25.06.2012</t>
  </si>
  <si>
    <t>เครื่องพิมพ์ Printer Inkjet รุ่น EPSON STYLUS T60</t>
  </si>
  <si>
    <t>21.09.2012</t>
  </si>
  <si>
    <t>เครื่องพิมพ์เลเซอร์  LED ขาวดำ Brother HL-2240D-ยธ</t>
  </si>
  <si>
    <t>21.06.2013</t>
  </si>
  <si>
    <t>Tablet (7.9") Mini Ipad wifi 4G 32GB-สนจ.พง.</t>
  </si>
  <si>
    <t>คอมพิวเตอร์ LENOVO ThinkCentre E72z-สนจ.พง.</t>
  </si>
  <si>
    <t>28.03.2014</t>
  </si>
  <si>
    <t>คอมพิวเตอร์ตั้งโต๊ะ ยี่ห้อ LENOVO สีขาว-สนจ.พง.</t>
  </si>
  <si>
    <t>Notebook พร้อมโปรแกรมจัดการภาพเคลื่อนไหว-สนจ.พง.</t>
  </si>
  <si>
    <t>23.09.2014</t>
  </si>
  <si>
    <t>คอมพิวเตอร์ LENOVO พร้อมเครื่องพิมพ์-ศูนย์ดำรงธรรม</t>
  </si>
  <si>
    <t>26.09.2014</t>
  </si>
  <si>
    <t>Notebook ASUS X550DP-XX075D-สนจ.พง.</t>
  </si>
  <si>
    <t>คอมพิวเตอร์ DELL Inpiron 3847MT-สนจ.พง.ยธ</t>
  </si>
  <si>
    <t>28.11.2014</t>
  </si>
  <si>
    <t>คอมพิวเตอร์ Lenove IdeaCentre C360-สนจ.พง.</t>
  </si>
  <si>
    <t>13.01.2015</t>
  </si>
  <si>
    <t>คอมพิวเตอร์ LENOVO IdeaCentre C460-สนจ.พง.</t>
  </si>
  <si>
    <t>08.06.2015</t>
  </si>
  <si>
    <t>คอมพิวเตอร์ตั้งโต๊ะ LENOVO IdeaCentre C460 สีขาว</t>
  </si>
  <si>
    <t>05.10.2015</t>
  </si>
  <si>
    <t>คอมพิวเตอร์ตั้งโต๊ะ,โน๊ตบุค,ปริ้นเตอร์  - สนจ.พง.</t>
  </si>
  <si>
    <t>01.01.2016</t>
  </si>
  <si>
    <t>เครื่องพิมพ์ HP Laserjet Pro M127fn-สนจ.พง.</t>
  </si>
  <si>
    <t>คอมพิวเตอร์ตั้งโต๊ะ lenove Idea Centre C460- สนจ.พ</t>
  </si>
  <si>
    <t>02.05.2016</t>
  </si>
  <si>
    <t>เครื่องพิมพ์ - สนจ.พง.</t>
  </si>
  <si>
    <t>เครื่องพิมพ์ Multifunction แบบฉีดหมึก EPSONL365</t>
  </si>
  <si>
    <t>01.09.2016</t>
  </si>
  <si>
    <t>เครื่องพิมพ์ HP officeJet 7510-สนจ.พง.(ผวจ.)</t>
  </si>
  <si>
    <t>เครื่องพริ้นเตอร์ HP Laser Jet P1505</t>
  </si>
  <si>
    <t>คอมพิวเตอร์ HP รุ่น P6182L</t>
  </si>
  <si>
    <t>คอมพิวเตอร์ โน๊ตบุค Acer AS2920Z</t>
  </si>
  <si>
    <t>Printer Samsung ML-2571N</t>
  </si>
  <si>
    <t>เครื่องไมโครคอมพิวเตอร์พร้อมอุปกรณ์</t>
  </si>
  <si>
    <t>เครื่องพิมพ์ Laserjet</t>
  </si>
  <si>
    <t>โน๊ตบุค Compaq Presario CQ35-122TX</t>
  </si>
  <si>
    <t>โน๊ตบุค Acer รุ่น ASPIRE 4736</t>
  </si>
  <si>
    <t>เครื่องคอมพิวเตอร์แม่ข่ายพร้อมอุปกรณ์</t>
  </si>
  <si>
    <t>คอมพิวเตอร์ โน๊ตบุค</t>
  </si>
  <si>
    <t>คอมพิวเตอร์ตั้งโต๊ะ</t>
  </si>
  <si>
    <t>คอมพิวเตอร์ Acer,พริ้นเตอร์ Samsung</t>
  </si>
  <si>
    <t>คอมพิวเตอร์ Notebook ยี่ห้อ Lenovo</t>
  </si>
  <si>
    <t>ปริ้นเตอร์ Cannon รุ่น PIXMA IP10</t>
  </si>
  <si>
    <t>เครื่องคอมพิวเตอร์พร้อมอุปกรณ์</t>
  </si>
  <si>
    <t>เครื่องพิมพ์ Multifunction เลเซอร์สี -สนจ.พง.</t>
  </si>
  <si>
    <t>เครื่องคอมพิวเตอร์สำหรับงานประมวลผลพร้อมจอภาพ-สนจ.</t>
  </si>
  <si>
    <t>เครื่องคอมพิวเตอร์แท็ปแล็ต 256GB-สนจ.พง.</t>
  </si>
  <si>
    <t>05.05.2021</t>
  </si>
  <si>
    <t>คอมพิวเตอร์ Dell Vostro V3888 (ผวจ)</t>
  </si>
  <si>
    <t>21.05.2021</t>
  </si>
  <si>
    <t>คอมพิวเตอร์ Dell-การเงิน สนจ.พง.</t>
  </si>
  <si>
    <t>22.09.2021</t>
  </si>
  <si>
    <t>คอมพิวเตอร์โน๊ตบุคสำหรับงานประมวลผล-สนจ.พง.</t>
  </si>
  <si>
    <t>หมวดสินทรัพย์ 12061000 คุรภัณฑ์คอมพิวเตอร์</t>
  </si>
  <si>
    <t>บัญชีงบดุล APC 1206100101 ครุภัณฑ์คอมพิวเตอร์</t>
  </si>
  <si>
    <t>27.09.2011</t>
  </si>
  <si>
    <t>เครื่องคั่วถั่วลิสง-สนง.เกษตร จ.พังงา</t>
  </si>
  <si>
    <t>ถังแก๊สขนาด 48 กก.พร้อมหัวเร่ง-สนง.เกษตร จ.</t>
  </si>
  <si>
    <t>เครื่องซีลปากถุงแบบเท้าเหยียบ ขนาด 24"-สนง.เกษตร จ</t>
  </si>
  <si>
    <t>31.08.2012</t>
  </si>
  <si>
    <t>ตู้อบแห้งลมร้อน 10 ชั้น 2 ประตู-สนง.เกษตร</t>
  </si>
  <si>
    <t>เตาอบไฟฟ้าเล็กขนาด 1 ถาด-สนง.เกษตร</t>
  </si>
  <si>
    <t>เครื่องหั่นตะไคร้ ขนาดมอเตอร์ 1 แรงม้า-สนง.เกษตร</t>
  </si>
  <si>
    <t>เครื่องซักผ้าขนาด 15 กก.</t>
  </si>
  <si>
    <t>เตาแก๊ส ชนิด 2 หัวเตา</t>
  </si>
  <si>
    <t>ตู้แช่แข็งฝาทึบพร้อมเครื่องกันไฟตกตัด</t>
  </si>
  <si>
    <t>เตาอบแก๊ส 7 หัว</t>
  </si>
  <si>
    <t>ตู้เย็น 5.2 คิว</t>
  </si>
  <si>
    <t>โต๊ะอาหาร 4 ที่นั่ง</t>
  </si>
  <si>
    <t>หมวดสินทรัพย์ 12061200 คุรภัณฑ์งานบ้าน</t>
  </si>
  <si>
    <t>บัญชีงบดุล APC 1206120101 ครุภัณฑ์บ้านครัว</t>
  </si>
  <si>
    <t>22.10.2021                                             การแสดงรายการไดนามิก                                                    1</t>
  </si>
  <si>
    <t xml:space="preserve">                                              ยอดสินทรัพย์คงเหลือ</t>
  </si>
  <si>
    <t>21.07.2011</t>
  </si>
  <si>
    <t>ครุภัณฑ์ระบบเสียงสนาม-วิทยาลัยเทคนิคพังงา</t>
  </si>
  <si>
    <t>15.06.2012</t>
  </si>
  <si>
    <t>เครื่องเสียงและระบบเผยแพร่พระพุทธศาสนา-ว.เทคนิค</t>
  </si>
  <si>
    <t>ชุดเสาไฟส่องสว่างพลังงานแสงอาทิตย์-พลังงาน</t>
  </si>
  <si>
    <t>หมวดสินทรัพย์ 12060300 คุรภัณฑ์ไฟฟ้า</t>
  </si>
  <si>
    <t>บัญชีงบดุล APC 1206030101 คุรภัณฑ์ไฟฟ้า&amp;วิทยุ</t>
  </si>
  <si>
    <t>09.08.2012</t>
  </si>
  <si>
    <t>กล้องโทรทัศน์วงจรปิด CCTV พร้อมอุปกรณ์-ปกครอง พง.</t>
  </si>
  <si>
    <t>24.10.2012</t>
  </si>
  <si>
    <t>ตู้กระจกโชว์สินค้าชนิดที่เก็บสต๊อก-พช.</t>
  </si>
  <si>
    <t>ชุดเคาน์เตอร์วางสินค้าชนิดโค้ง-พช.</t>
  </si>
  <si>
    <t>ชุดโต๊ะสนามโครงเหล็กหุ้มด้วยหวายเทียม-พช.</t>
  </si>
  <si>
    <t>เต้นท์สนามชนิดโครงเหล็กและผ้าใบปิด-พช.</t>
  </si>
  <si>
    <t>ชุดเขี่ยกุญแจพร้อมอุปกรณ์</t>
  </si>
  <si>
    <t>14.04.2020</t>
  </si>
  <si>
    <t>โต๊ะหมู่บูชา หมู่ 9 หน้า 10 ไม้เบญจพรรณ ปิดทอง</t>
  </si>
  <si>
    <t>เรือพายนำเที่ยว พร้อมอุปกรณ์</t>
  </si>
  <si>
    <t>25.08.2021</t>
  </si>
  <si>
    <t>โต๊ะหมู่บูชา-สนจ.พง.</t>
  </si>
  <si>
    <t>หมวดสินทรัพย์ 12061600 คุรภัณฑ์อื่นๆ</t>
  </si>
  <si>
    <t>บัญชีงบดุล APC 1206160101 ครุภัณฑ์อื่น</t>
  </si>
  <si>
    <t>22.10.2021                                 การแสดงรายการไดนามิก                                        1</t>
  </si>
  <si>
    <t xml:space="preserve">                                  ยอดสินทรัพย์คงเหลือ</t>
  </si>
  <si>
    <t>15.09.2014</t>
  </si>
  <si>
    <t>เรือคายัค-สนง.พัฒนาชุมชน</t>
  </si>
  <si>
    <t>12061300 คุรภัณฑ์กีฬา</t>
  </si>
  <si>
    <t>1206130101 ครุภัณฑ์กีฬา</t>
  </si>
  <si>
    <t>รหัส 8200 พังงา</t>
  </si>
  <si>
    <t>รหัสหน G072 งบจังหวัดพังงา</t>
  </si>
  <si>
    <t>22.10.2021                                     การแสดงรายการไดนามิก                                            1</t>
  </si>
  <si>
    <t xml:space="preserve">                                      ยอดสินทรัพย์คงเหลือ</t>
  </si>
  <si>
    <t>100000000808</t>
  </si>
  <si>
    <t>เครื่องเชื่อมไฟฟ้าขนาด 300 แอมป์</t>
  </si>
  <si>
    <t>คลาส 12060700 คุรภัณฑ์ก่อสร้าง</t>
  </si>
  <si>
    <t>APC 1206070101 ครุภัณฑ์ก่อสร้าง</t>
  </si>
  <si>
    <t>รก.งบดุล ??????????</t>
  </si>
  <si>
    <t>22.10.2021                                   การแสดงรายการไดนามิก                                          1</t>
  </si>
  <si>
    <t xml:space="preserve">                                    ยอดสินทรัพย์คงเหลือ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</si>
  <si>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</si>
  <si>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</si>
  <si>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</si>
  <si>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</si>
  <si>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คลาส 12061100 คุรภัณฑ์การศึกษา</t>
  </si>
  <si>
    <t>APC 1206110101 ครุภัณฑ์การศึกษา</t>
  </si>
  <si>
    <t>ครุภัณฑ์ยานพาหนะ</t>
  </si>
  <si>
    <t>ครุภัณฑ์โฆษณา</t>
  </si>
  <si>
    <t>ครุภัณฑ์สำนักงาน</t>
  </si>
  <si>
    <t>ครุภัณฑ์การเกษตร</t>
  </si>
  <si>
    <t>ครุภัณฑ์คอมพิวเตอร์</t>
  </si>
  <si>
    <t>ครุภัณฑ์งานบ้านงานครัว</t>
  </si>
  <si>
    <t>ครุภัณฑ์ไฟฟ้าวิทยุ</t>
  </si>
  <si>
    <t>ครุภัณฑ์อื่น</t>
  </si>
  <si>
    <t>ครุภัณฑ์กีฬา</t>
  </si>
  <si>
    <t>ครุภัณฑ์ก่อสร้าง</t>
  </si>
  <si>
    <t>ครุภัณฑ์การศึกษา</t>
  </si>
  <si>
    <t>รวมทั้งสิ้น</t>
  </si>
  <si>
    <t>เครื่องปั่นเลือด(แยกซีรัม)-ปศุสัตว์</t>
  </si>
  <si>
    <t>กล้องจุลทรรศน์-ปศุสัตว์</t>
  </si>
  <si>
    <t>เครื่องมือผ่าซากสัตว์-ปศุสัตว์</t>
  </si>
  <si>
    <t>01.02.2021</t>
  </si>
  <si>
    <t>เครื่องวัดอุณภูมิแบบสแกนหน้า-สนจ.พง.</t>
  </si>
  <si>
    <t>เครื่องวัดอุณภูมิแบบสแกนหน้า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</si>
  <si>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</si>
  <si>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</si>
  <si>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เครื่องพ่นหมอกควันแบบหิ้ว-สนง.ปศุสัตว์ จ.พังงา</t>
  </si>
  <si>
    <t>กล้องจุลทรรศน์-สนง.ปศุสัตว์ จ.พังงา</t>
  </si>
  <si>
    <t>หมวดสินทรัพย์ 12060900 คุรภัณฑ์วิทยาศาสตร์</t>
  </si>
  <si>
    <t>บัญชีงบดุล APC 1206090101 ครุภัณฑ์วิทย์ฯ</t>
  </si>
  <si>
    <t>ครุภัณฑ์วิทยาศาสตร์</t>
  </si>
  <si>
    <t>ประเภทสินทรัพย์</t>
  </si>
  <si>
    <t>มูลค่าสินทรัพย์ แยกตามปีที่บันทึกในระบบ GFMIS</t>
  </si>
  <si>
    <t>สินทรัพย์  กรมจังหวัดพังงา</t>
  </si>
  <si>
    <t>บัญชีสินทรัพย์ที่จังหวัดบริหารจัดการเอง (ไม่โอน)</t>
  </si>
  <si>
    <t>รายการสินทรัพย์</t>
  </si>
  <si>
    <t>มูลค่าสินทรัพย์</t>
  </si>
  <si>
    <t>วันที่บันทึก</t>
  </si>
  <si>
    <t>ที่ดินสิ่งก่อสร้าง</t>
  </si>
  <si>
    <t>ครุภัณฑ์</t>
  </si>
  <si>
    <t>รายการ</t>
  </si>
  <si>
    <t>ปี 2009 (พ.ศ.2552)</t>
  </si>
  <si>
    <t>ปี 2010 (พ.ศ.2553)</t>
  </si>
  <si>
    <t>ปี 2011 (พ.ศ.2554)</t>
  </si>
  <si>
    <t>ปี 2012 (พ.ศ.2555)</t>
  </si>
  <si>
    <t>ปี 2013 (พ.ศ.2556)</t>
  </si>
  <si>
    <t>ปี 2014 (พ.ศ.2557)</t>
  </si>
  <si>
    <t>ปี 2015 (พ.ศ.2558)</t>
  </si>
  <si>
    <t>ปี 2016 (พ.ศ.2559)</t>
  </si>
  <si>
    <t>ปี 2018 (พ.ศ.2561)</t>
  </si>
  <si>
    <t>ปี 2020 (พ.ศ.2563)</t>
  </si>
  <si>
    <t>ปี 2021 (พ.ศ.2564)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</si>
  <si>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</si>
  <si>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</si>
  <si>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</si>
  <si>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</si>
  <si>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</si>
  <si>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</si>
  <si>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</si>
  <si>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</si>
  <si>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</si>
  <si>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</si>
  <si>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ค่าเสื่อมราคาสะสม</t>
  </si>
  <si>
    <t>ราคาตามบัญชี</t>
  </si>
  <si>
    <t>หน่วยงานผู้รับโอน</t>
  </si>
  <si>
    <t>ที่</t>
  </si>
  <si>
    <t>ระบบ GFMIS</t>
  </si>
  <si>
    <t xml:space="preserve"> ณ 31 ก.ค. 64</t>
  </si>
  <si>
    <t>1 เครื่อง</t>
  </si>
  <si>
    <t>4 เครื่อง</t>
  </si>
  <si>
    <t>2552 - 2.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</si>
  <si>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รถยนต์ตู้ ยี่ห้อ TOYOTA</t>
  </si>
  <si>
    <t>1 คัน</t>
  </si>
  <si>
    <t>1 ชุด</t>
  </si>
  <si>
    <t>1 ถัง</t>
  </si>
  <si>
    <t>2 ชุด</t>
  </si>
  <si>
    <t>1 ตัว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</si>
  <si>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</si>
  <si>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</si>
  <si>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</si>
  <si>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</si>
  <si>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</si>
  <si>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</si>
  <si>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</si>
  <si>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</si>
  <si>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</si>
  <si>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</si>
  <si>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</si>
  <si>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</si>
  <si>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1 ตู้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</si>
  <si>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</si>
  <si>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</si>
  <si>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</si>
  <si>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</si>
  <si>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</si>
  <si>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</si>
  <si>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           สำนักงานเกษตร จ.พังงา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</si>
  <si>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</si>
  <si>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</si>
  <si>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</si>
  <si>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</si>
  <si>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</si>
  <si>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</si>
  <si>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</si>
  <si>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</si>
  <si>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</si>
  <si>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</si>
  <si>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</si>
  <si>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</si>
  <si>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</si>
  <si>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ซองบังคับสัตว์ใหญ่</t>
  </si>
  <si>
    <t>ซองบังคับสัตว์เล็ก</t>
  </si>
  <si>
    <t>1 ขุด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</si>
  <si>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</si>
  <si>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</si>
  <si>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</si>
  <si>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</si>
  <si>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</si>
  <si>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</si>
  <si>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</si>
  <si>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</si>
  <si>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2553 - 7.โครงการอาหารปลอดภัยสู่ครัวอันดามัน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</si>
  <si>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2553 - 8.โครงการเพิ่มประสิทธิภาพการรักษาความปลอดภัยให้แก่นักท่องเที่ยว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</si>
  <si>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2553 - 9.โครงการส่งเสริมการผลิตสินค้าเกษตรอินทรีย์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</si>
  <si>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</si>
  <si>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</si>
  <si>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</si>
  <si>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</si>
  <si>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</si>
  <si>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</si>
  <si>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</si>
  <si>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2553 - 10.โครงการส่งเสริมการผลิตสินค้าเกษตรอินทรีย์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</si>
  <si>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</si>
  <si>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</si>
  <si>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</si>
  <si>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</si>
  <si>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2553 - 11.โครงการส่งเสริมการผลิตสินค้าเกษตรอินทรีย์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</si>
  <si>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2553 - 12.โครงการส่งเสริมการผลิตสินค้าเกษตรอินทรีย์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</si>
  <si>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2553 - 13.โครงการเพิ่มประสิทธิภาพการรักษาความปลอดภัยให้กับนักท่องเที่ยว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</si>
  <si>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</si>
  <si>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</si>
  <si>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</si>
  <si>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</si>
  <si>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</si>
  <si>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</si>
  <si>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</si>
  <si>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</si>
  <si>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</si>
  <si>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</si>
  <si>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</si>
  <si>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</si>
  <si>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สนง.สาธารณสุข จ.พังงา</t>
  </si>
  <si>
    <t>4 ชุด</t>
  </si>
  <si>
    <t>เครื่องซีลปากถุงแบบเท้าเหยียบ</t>
  </si>
  <si>
    <t>เครื่องแพ็คถุงสุญญากาศ 40 ซม.</t>
  </si>
  <si>
    <t>เครื่องบดและอัดเม็ด-สนง.เกษตร จ.พังงา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</si>
  <si>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</si>
  <si>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</si>
  <si>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</si>
  <si>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</si>
  <si>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</si>
  <si>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</si>
  <si>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</si>
  <si>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</si>
  <si>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</si>
  <si>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เครื่องสีข้าว "ไซไน" รุ่น 5T</t>
  </si>
  <si>
    <t>เครื่องซีลปากถุงพลาสติก</t>
  </si>
  <si>
    <t>กล้องโทรทัศน์วงจรปิด CCTV พร้อมอุปกรณ์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</si>
  <si>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</si>
  <si>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</si>
  <si>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</si>
  <si>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</si>
  <si>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</si>
  <si>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</si>
  <si>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</si>
  <si>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เครื่องเสียงและระบบเผยแพร่พระพุทธศาสนา</t>
  </si>
  <si>
    <t>ครุภัณฑ์สื่อสารสั่งการและอำนวยการ</t>
  </si>
  <si>
    <t>ประจำปีงบประมาณ 2556</t>
  </si>
  <si>
    <t>ประจำปีงบประมาณ 2557</t>
  </si>
  <si>
    <t>สนง.พลังงาน จ.พังงา</t>
  </si>
  <si>
    <t>100000000347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</si>
  <si>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</si>
  <si>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</si>
  <si>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</si>
  <si>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</si>
  <si>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</si>
  <si>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</si>
  <si>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</si>
  <si>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</si>
  <si>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</si>
  <si>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</si>
  <si>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</si>
  <si>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</si>
  <si>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</si>
  <si>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</si>
  <si>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</si>
  <si>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ปั้มลม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</si>
  <si>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</si>
  <si>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</si>
  <si>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</si>
  <si>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</si>
  <si>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เครื่องซีลสูญญากาศ</t>
  </si>
  <si>
    <t>10 เครื่อง</t>
  </si>
  <si>
    <t>5 เครื่อง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</si>
  <si>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</si>
  <si>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</si>
  <si>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</si>
  <si>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 หน่วยดำเนินการ สนง.โยธาธิการและผังเมือง จ.พังงา</t>
  </si>
  <si>
    <t>เรือพายนำเที่ยวพร้อมอุปกรณ์</t>
  </si>
  <si>
    <t>2564 - 1.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</si>
  <si>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 xml:space="preserve"> ณ 31 พ.ค. 64</t>
  </si>
  <si>
    <t xml:space="preserve"> ณ 31 ส.ค.64</t>
  </si>
  <si>
    <t>-</t>
  </si>
  <si>
    <t>ปี 2017 (พ.ศ.2560)</t>
  </si>
  <si>
    <t>ปี 2019 (พ.ศ.2562)</t>
  </si>
  <si>
    <t>ครุภัณฑ์วิทยาศาสตร์ฯ</t>
  </si>
  <si>
    <t>รวมครุภัณฑ์</t>
  </si>
  <si>
    <t>รายการครุภัณฑ์คงค้างที่ประสงค์จะโอน</t>
  </si>
  <si>
    <t>รายการที่ดินและสิ่งก่อสร้างคงค้างที่ประสงค์จะโอน</t>
  </si>
  <si>
    <t>ปรับปรุงอาคารหลบภัยสึนามิ จ.พังงา บ้านทุ่งตึก-ปพ.พง.</t>
  </si>
  <si>
    <t>สะพานท่าเทียบเรือบ้านสามช่อง</t>
  </si>
  <si>
    <t>สินทรัพย์โครงสร้างพื้นฐาน</t>
  </si>
  <si>
    <t>ปรับปรุงภูมิทัศน์เส้นทางแหล่งท่องเที่ยว ต.เกาะคอเขา</t>
  </si>
  <si>
    <t>ท่าเทียบเรือ โป๊ะและศูนย์บริการนักท่องเที่ยว-อ.ทับปุด</t>
  </si>
  <si>
    <t>รั้วคอนกรีตและประตูสแตนเลสบริเวณศูนย์เรียนรู้-เกษตร</t>
  </si>
  <si>
    <t>รวมรายการที่ดินและสิ่งก่อสร้างคงค้างที่ประสงค์จะโอน</t>
  </si>
  <si>
    <t>ปรับปรุงบ้านพักผู้ว่าราชการจังหวัดพังงา</t>
  </si>
  <si>
    <t>โรงจอดรถยนต์ประจำจวน ผวจ.</t>
  </si>
  <si>
    <t>ปรับปรุงอาคารจวน ผวจ.พง. หลังเก่า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</si>
  <si>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</si>
  <si>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</si>
  <si>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</si>
  <si>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</si>
  <si>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</si>
  <si>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</si>
  <si>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</si>
  <si>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</si>
  <si>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2554 - 3. โครงการพัฒนาการแปรรูปน้ำตาลชกบ้านบางใต้  หน่วยดำเนินการ สนง.เกษตร จ.พังงา</t>
  </si>
  <si>
    <t>2554 - 4. โครงการเศรษฐกิจพอเพียงเพื่ออาหารกลางวัน  หน่วยดำเนินการ สนง.เกษตร จ.พังงา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</si>
  <si>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</si>
  <si>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</si>
  <si>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</si>
  <si>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</si>
  <si>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</si>
  <si>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2564 - 1. โครงการทุ่นท่าเทียบเรือลอยน้ำจังหวัดพังงา (เงินเหลือจ่าย )   หน่วยดำเนินการ สนง.โยธาธิการและผังเมือง จ.พังงา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</si>
  <si>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</si>
  <si>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</si>
  <si>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</si>
  <si>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</si>
  <si>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</si>
  <si>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2563 - 2.  โครงการปรับปรุงภูมิทัศน์บริเวณริมฝั่งคลองพังงา บ้านควน หมูน่ที่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</si>
  <si>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</si>
  <si>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</si>
  <si>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</si>
  <si>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ตำบลเกาะยาวน้อยเพื่อ2562 - 3ส่งเสริมการท่องเที่ยวอำเภอเกาะยาว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</si>
  <si>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</si>
  <si>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2562 - 5  โครงการพัฒนาแหล่งท่องเที่ยวอ่างเก็บน้ำบางปุย หน่วยดำเนินการ ที่ทำการปกครอง อ.ทับปุด</t>
  </si>
  <si>
    <t>งบกลุ่ม 2562  โครงการแหล่งเรียนรู้ประมงเพื่อการท่องเที่ยว (ศูนย์วิจัย</t>
  </si>
  <si>
    <t>2558 - 1.โครงการพัฒนาแหล่งท่องเที่ยวเชิงนิเวศจังหวัดพังงาสู่สากล กิจกรรม ก่อสร้างสะพานท่าเทียบเรือ พร้อมปรับภูมิทัศน์โดยรอบ พร้อมสิ่งก่อสร้างประกอบ แหล่งท่องเที่ยวบ้านสามช่องเหนือหมู่ที่ 9 ตำบลกะไหล อำเภอตะกั่วทุ่ง จังหวัดพังงา หน่วยดำเนินการ สำนักงานจังหวัดพังงา</t>
  </si>
  <si>
    <t>2558 - 2.โครงการพัฒนาแหล่งท่องเที่ยวเชิงนิเวศจังหวัดพังงาสู่สากล กิจกรรม ก่อสร้างอาคารจำหน่ายสินค้า คสล พร้อมปรับภูมิทัศน์ เขาไข่นุ้ย หมู่ที่ 3 บ้านฝ้ายท่า ตำบลทุ่งมะพร้าว อำเภอท้ายเหมือง จังหวัดพังงา หน่วยดำเนินการ ที่ทำการปกครอง อ.ท้ายเหมือง</t>
  </si>
  <si>
    <t>2558 - 3.โครงการพัฒนาแหล่งท่องเที่ยวเชิงนิเวศจังหวัดพังงาสู่สากล กิจกรรม ปรับปรุงภูมิทัศน์แหลมสนงาม หมู่ที่ 5 ต.เกาะยาว อ.เกาะยาว จ.พังงา หน่วยดำเนินการ ที่ทำการปกครอง อ.เกาะยาว</t>
  </si>
  <si>
    <t>2558 - 4.โครงการสนับสนุนกิจกรรมเพื่อกระตุ้นตลาดด้านการท่องเที่ยวจังหวัดพังงา กิจกรรม ติดตั้งป้ายประชาสัมพันธ์ประเภทภาพเคลื่อนไหวบนจอภาพไฟฟ้า (LED FULL) หน่วยดำเนินการ สำนักงานจังหวัดพังงา</t>
  </si>
  <si>
    <t>ปีงบประมาณ</t>
  </si>
  <si>
    <t>โครงการ</t>
  </si>
  <si>
    <t>ปรับปรุงภูมิทัศน์แหล่งท่องเที่ยวบ้านสามช่อง-อ.ตะกั่วทุ่ง</t>
  </si>
  <si>
    <t>พัฒนาภูมิทัศน์พิพิธภัณฑ์กลางแจ้งเรือเกยตื้นฯ-วัฒนธรรม</t>
  </si>
  <si>
    <t>ปรับปรุงภูมิทัศน์แหล่งท่องเที่ยวน้ำตกวัดเขา-อ.ตะกั่วป่า</t>
  </si>
  <si>
    <t>ปรับปรุงทางระบายน้ำแหล่งท่องเที่ยวเรือ ต.813-อ.ตะกั่วป่า</t>
  </si>
  <si>
    <t>ปรับปรุงภูมิทัศน์แหล่งท่องเที่ยวหานป่าสะตอ-อ.ตะกั่วป่า</t>
  </si>
  <si>
    <t>โครงการก่อสร้างท่าเทียบเรือหางยาวข้ามฟากบ้านปากเกาะ</t>
  </si>
  <si>
    <t>ป้ายบอกทางและป้ายบอกแหล่งท่องเที่ยว-แขวงทางหลวงพังงา</t>
  </si>
  <si>
    <t>โครงการพัฒนาแหล่งท่องเที่ยวจังหวัดพังงา</t>
  </si>
  <si>
    <t>โครงการส่งเสริมและพัฒนาเด็กและเยาวชนด้วยการกีฬา</t>
  </si>
  <si>
    <t>โครงการติดตั้งพลังงานแสงอาทิตย์ศูนย์การท่องเที่ยวเกาะพระทอง</t>
  </si>
  <si>
    <t>โครงการปรับปรุงอาคารหลบภัยสึนามิ จังหวัดพังงา</t>
  </si>
  <si>
    <t>โครงการพัฒนาแหล่งท่องเที่ยว อำเภอตะกั่วป่า</t>
  </si>
  <si>
    <t>โครงการพัฒนาแหล่งท่องเที่ยวเชิงนิเวศจังหวัดพังงาสู่สากล</t>
  </si>
  <si>
    <t xml:space="preserve"> โครงการติดตั้งแสงสว่างในแหล่งท่องเที่ยวและชุมชนเมือง</t>
  </si>
  <si>
    <t>โครงการพัฒนาแหล่งน้ำหานบัว ตำบลโคกกลอย เพื่อการท่องเที่ยวเชิงนิเวศ</t>
  </si>
  <si>
    <t>ปรับปรุงภูมิทัศน์แหล่งท่องเที่ยวหาดบางสัก-อ.ตะกั่วป่า</t>
  </si>
  <si>
    <t>โครงการปรับปรุงท่าเทียบเรือบ้านท่าด่าน (ลงอ่าวพังงา)</t>
  </si>
  <si>
    <t>ปรับปรุงภูมิทัศน์แหล่งท่องเที่ยวเขานางหงส์-อ.ทับปุด</t>
  </si>
  <si>
    <t>สนง.โยธา</t>
  </si>
  <si>
    <t>อ.ตะกั่วทุ่ง</t>
  </si>
  <si>
    <t>อ.ตะกั่วป่า</t>
  </si>
  <si>
    <t>2556</t>
  </si>
  <si>
    <t>สนง.วัฒนธรรม จ.พังงา</t>
  </si>
  <si>
    <t>โครงการพังงาน่าอยู่คู่วิถีชีวิตวัฒนธรรมสร้างสรรค์จริยธรรมและเศรษฐกิจประชาชน</t>
  </si>
  <si>
    <t>ศาลาอเนกประสงค์และห้องน้ำแหล่งท่องเที่ยว ภูตาจอ</t>
  </si>
  <si>
    <t>เหลือจ่าย 2556</t>
  </si>
  <si>
    <t>โครงการพัฒนาแหล่งท่องเที่ยวหนองน้ำค้างคาว</t>
  </si>
  <si>
    <t>อ.กะปง</t>
  </si>
  <si>
    <t>โครงการปรับปรุงภูมิทัศน์และถนนขึ้นจุดชมวิวเขานางหงส์</t>
  </si>
  <si>
    <t>อ.ทับปุด</t>
  </si>
  <si>
    <t>โครงการจัดทำป้ายบอกแหล่งท่องเที่ยว</t>
  </si>
  <si>
    <t>สนง.บำรุงทางพังงา</t>
  </si>
  <si>
    <t xml:space="preserve">โครงการปรับปรุงทางระบายน้ำแหล่งท่องเที่ยวเรือ ต.813 </t>
  </si>
  <si>
    <t>โครงการก่อสร้างเขื่อนป้องกันตลิ่งริมคลองพังงา (บริเวณศูนย์ราชการจังหวัดพังงา)</t>
  </si>
  <si>
    <t>สำนักงานจังหวัดพังงา</t>
  </si>
  <si>
    <t xml:space="preserve">โครงการปรับปรุงภูมิทัศน์แหล่งท่องเที่ยวหาดบางสักอำเภอตะกั่วป่า </t>
  </si>
  <si>
    <t xml:space="preserve">โครงการปรับปรุงและพัฒนาแหล่งท่องเที่ยวบ้านท่าด่าน </t>
  </si>
  <si>
    <t xml:space="preserve">โครงการติดตั้งไฟฟ้าเสาสูง เพิ่มเติม (6 ต้น) </t>
  </si>
  <si>
    <t>อ.เมืองพังงา</t>
  </si>
  <si>
    <t xml:space="preserve"> โครงการพัฒนาศูนย์จำหน่ายสินค้า OTOP ลานดนตรีและวัฒนธรรมจังหวัดพังงา</t>
  </si>
  <si>
    <t xml:space="preserve"> โครงการพังงาน่าอยู่คู่วิถีชีวิตวัฒนธรรมสร้างสรรค์จริยธรรมและเศรษฐกิจประชาชน</t>
  </si>
  <si>
    <t>โครงการปรับปรุงระบบแสงสว่างในแหล่งท่องเที่ยวสำคัญ</t>
  </si>
  <si>
    <t>สนง.เกษตร จ.พังงา</t>
  </si>
  <si>
    <t>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</si>
  <si>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</si>
  <si>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</t>
  </si>
  <si>
    <t>โครงการก่อสร้างประตูเมืองพังงา 1 แห่ง</t>
  </si>
  <si>
    <t>สนง.โยธาธิการและผังเมือง จ.พังงา</t>
  </si>
  <si>
    <t xml:space="preserve">โครงการพัฒนาแหล่งท่องเที่ยวหลักในพื้นที่จังหวัดพังงา  </t>
  </si>
  <si>
    <t>ที่ทำการปกครอง จ.พังงา</t>
  </si>
  <si>
    <t>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</si>
  <si>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โครงการพัฒนาภูมิทัศน์พิพิธภัณฑ์กลางแจ้งเรือเกยตื้นธรณีพิบัติภัยสึนามิ</t>
  </si>
  <si>
    <t>โครงการปรับปรุงระบบแสงสว่างในแหล่งท่องเที่ยวอ่าวพังงา</t>
  </si>
  <si>
    <t>โครงการก่อสร้างติดตั้งเซนเซอร์ตรวจวัดแผ่นดินไหว ภายในสถานีอุตุนิยมวิทยาจังหวัดพังงา</t>
  </si>
  <si>
    <t>สถานีอุตุนิยมวิทยา</t>
  </si>
  <si>
    <t>โครงการพัฒนาระบบประปาโคกกลอยระยะที่ 1</t>
  </si>
  <si>
    <t>โครงการพัฒนาระบบประปาโคกกลอยระยะที่ 2</t>
  </si>
  <si>
    <t>ติดตั้งป้ายแนะนำสถานที่ท่องเที่ยวจังหวัดพังงา</t>
  </si>
  <si>
    <t>ปรับปรุงและก่อสร้างศูนย์บริการช่วยเหลือนักท่องเที่ยวเกาะไข่นอก</t>
  </si>
  <si>
    <t>อ.เกาะยาว</t>
  </si>
  <si>
    <t>เหลือจ่าย 2555</t>
  </si>
  <si>
    <t>พัฒนาแหล่งท่องเที่ยวชุมชนบ้านสามช่อง อ.ตะกั่วทุ่ง</t>
  </si>
  <si>
    <t>เหลื่อจ่าย '2555</t>
  </si>
  <si>
    <t>โครงการพัฒนาแหล่งท่องเที่ยว ต.สองแพรก อ.เมืองพังงา</t>
  </si>
  <si>
    <t>โครงการปรับปรุงแสงสว่างแหล่งท่องเที่ยวและชุมชนเมือง ระยะที่ 2</t>
  </si>
  <si>
    <t>โครงการพัฒนาแหล่งท่องเที่ยวหลักในพื้นที่จังหวัดพังงา</t>
  </si>
  <si>
    <t>2553</t>
  </si>
  <si>
    <t>โครงการส่งเสริมการผลิตสินค้าเกษตรอินทรีย์</t>
  </si>
  <si>
    <t>โรงผลิตปุ๋ย อ.เมือง-สนง.เกษตร</t>
  </si>
  <si>
    <t>สนง.สหกรณ์ จ.พังงา</t>
  </si>
  <si>
    <t>โครงการเพิ่มประสิทธิภาพการรักษาความปลอดภัยให้แก่นักท่องเที่ยว</t>
  </si>
  <si>
    <t>แขวงการทางภูเก็ต</t>
  </si>
  <si>
    <t xml:space="preserve">โครงการก่อสร้างเตาเผาขยะติดเชื้อพร้อมโรงเรือน </t>
  </si>
  <si>
    <t>ไทยเข้มแข็ง 2553</t>
  </si>
  <si>
    <t>โครงการส่งเสริมและพัฒนาแหล่งท่องเที่ยวและกิจกรรมการท่องเที่ยวที่หลากหลาย</t>
  </si>
  <si>
    <t>สนง.เกษตรและสหกรณ์ จ.พังงา</t>
  </si>
  <si>
    <t>โครงการส่งเสริมการเกษตรตามแนวเศรษฐกิจพอเพียง กิจกรรม ก่อสร้างอาคารฝึกอบรมเกษตรกรศูนย์เครือข่ายปราชญ์ชาวบ้านและสำนักงานวิสาหกิจชุมชน</t>
  </si>
  <si>
    <t>เหลือจ่าย 2552</t>
  </si>
  <si>
    <t>โครงการสร้างโรงเก็บเรือยนต์เร็วตรวจการ</t>
  </si>
  <si>
    <t>อ.คุระบุรี</t>
  </si>
  <si>
    <t>โครงการเพิ่มประสิทธิภาพการผลิตยางพารา กิจกรรมพัฒนาวิสาหกิจชุมชนยางพารา</t>
  </si>
  <si>
    <t>โครงการก่อสร้างอาคารบังคับน้ำฝายกั้นคลองพังงา</t>
  </si>
  <si>
    <t>2552</t>
  </si>
  <si>
    <t>กำแพงกันดินริมคลองปิ-สนง.โยธา</t>
  </si>
  <si>
    <t>สท.หลัก</t>
  </si>
  <si>
    <t>สท.ย่อย</t>
  </si>
  <si>
    <t xml:space="preserve"> ณ 30 ก.ย.64</t>
  </si>
  <si>
    <t>สำนักงานสหกรณ์จังหวัดพังงา</t>
  </si>
  <si>
    <t>โครงการผลิดปาล์มน้ำมันจังหวัดพังงา กิจกรรมแปลงเพาะกล้าปาล์มน้ำมันพันธุ์ดี 1 แปลง</t>
  </si>
  <si>
    <t>โครงการผลิดปาล์มน้ำมันจังหวัดพังงา กิจกรรมสร้างศูนย์รวบรวมผลผลิตปาล์มน้ำมัน (ลานเท) 2 ลาน</t>
  </si>
  <si>
    <t>อาคารสำนักงานลานเทปาล์มน้ำมันพร้อมอุปกรณ์ อ.เมือง,อ.ตะกั่วป่า-สนง.เกษตร</t>
  </si>
  <si>
    <t>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</si>
  <si>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อาคารกิจกรรมร้านค้าสหกรณ์ รร.คุระบุรีชัยพัฒน์</t>
  </si>
  <si>
    <t>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</t>
  </si>
  <si>
    <t>สนง.ทรัพยากรธรรมชาติและสิ่งแวดล้อม จ.พังงา</t>
  </si>
  <si>
    <t xml:space="preserve">โครงการการรักษาทรัพยากรธรรมชาติและสิ่งแวดล้อม </t>
  </si>
  <si>
    <t>2552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</si>
  <si>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</si>
  <si>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โครงการก่อสร้างระบบท่อส่งน้ำประปาฝายคลองรมณีย์</t>
  </si>
  <si>
    <t>บัญชีสินทรัพย์ (ที่ดินและสิ่งก่อสร้าง)</t>
  </si>
  <si>
    <t>2553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</si>
  <si>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</si>
  <si>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โครงการเพิ่มประสิทธิภาพการรักษาความปลอดภัยให้แก่นักท่องเที่ยว กิจกรรมจัดระบบจราจรและคมนาคมแหล่งท่องเที่ยวเขาหลัก หน่วยดำเนินการ แขวงการทางภูเก็ต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</si>
  <si>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</si>
  <si>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</si>
  <si>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</si>
  <si>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</si>
  <si>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 xml:space="preserve">ไทยเข็มแข็ง 2553 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</si>
  <si>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</si>
  <si>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</si>
  <si>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</si>
  <si>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</si>
  <si>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</si>
  <si>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</si>
  <si>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โครงการส่งเสริมการเกษตรตามแนวเศรษฐกิจพอเพียง</t>
  </si>
  <si>
    <t>ไทยเข็มแข็ง 2553 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</si>
  <si>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สนง.เกษต จ.พังงา</t>
  </si>
  <si>
    <t>รั้วคอนกรีตและประตูสแตนเลสบริเวณศูนย์เรียนรู้</t>
  </si>
  <si>
    <t>เรือนเพาะชำกล้าไม้</t>
  </si>
  <si>
    <t>ไทยเข็มแข็ง 2553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</si>
  <si>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</si>
  <si>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 โครงการก่อสร้างเตาเผาขยะติดเชื้อพร้อมโรงเรือน หน่วยดำเนินการ สนง.สาธารณสุข จ.พังงา</t>
  </si>
  <si>
    <t>2554</t>
  </si>
  <si>
    <t>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</si>
  <si>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</si>
  <si>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</si>
  <si>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>2554-โครงการพัฒนาแหล่งท่องเที่ยวและสิ่งอำนวยความสะดวกในแหล่งท่องเที่ยวให้ได้มาตรฐานและปลอดภัย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</si>
  <si>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 xml:space="preserve">โครงการสนับสนุนกิจกรรมเพื่อกระตุ้นตลาดการท่องเที่ยว </t>
  </si>
  <si>
    <t>ที่ทำการปกครอง อ.ท้ายเหมือง</t>
  </si>
  <si>
    <t>2554-โครงการสนับสนุนกิจกรรมเพื่อกระตุ้นตลาดการท่องเที่ยว หน่วยดำเนินการ ที่ทำการปกครอง อ.ท้ายเหมือง</t>
  </si>
  <si>
    <t>โครงการร้านค้าชุมชน</t>
  </si>
  <si>
    <t>2554-โครงการร้านค้าชุมชน หน่วยดำเนินการ ที่ทำการปกครอง อ.ตะกั่วทุ่ง</t>
  </si>
  <si>
    <t>สนง.พัฒนาชุมชน จ.พังงา</t>
  </si>
  <si>
    <t>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</si>
  <si>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</si>
  <si>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</si>
  <si>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</si>
  <si>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โครงการส่งเสริมฟื้นฟูและอนุรักษ์ประเพณีวัฒนธรรมท้องถิ่น (โครงการฟื้นฟูวิถีชีวิตชาวเล)</t>
  </si>
  <si>
    <t>2555-โครงการพัฒนาเกษตรกรรมตามแนวเศรษฐกิจพอเพียง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</si>
  <si>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</si>
  <si>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</si>
  <si>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</si>
  <si>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2555-โครงการก่อสร้างประตูเมืองพังงา 1 แห่ง</t>
  </si>
  <si>
    <t>2555-โครงการพัฒนาขีดความสามารถในการแปรรูปผลผลิตทางการเกษตร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</si>
  <si>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2555-โครงการพัฒนาแหล่งท่องเที่ยวหลักในพื้นที่จังหวัดพังงา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</si>
  <si>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ระบบผลิตไฟฟ้าด้วยเซลล์แสงอาทิตย์และเสาไฟแสงสว่างเขานางหงส์</t>
  </si>
  <si>
    <t>2555-โครงการพัฒนาแหล่งท่องเที่ยวหลักในพื้นที่จังหวัดพังงา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</si>
  <si>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</si>
  <si>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2555-โครงการสถานแสดงพันธุ์สัตว์น้ำทะเลแบบเปิด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</si>
  <si>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</si>
  <si>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</si>
  <si>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2555-โครงการปรับปรุงระบบแสงสว่างในแหล่งท่องเที่ยวอ่าวพังงา</t>
  </si>
  <si>
    <t>2555-โครงการก่อสร้างติดตั้งเซนเซอร์ตรวจวัดแผ่นดินไหว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</si>
  <si>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</si>
  <si>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 xml:space="preserve"> 2555-โครงการติดตั้งแสงสว่างในแหล่งท่องเที่ยวและชุมชนเมือง</t>
  </si>
  <si>
    <t>2555 โครงการปรับปรุงภฺมิทัศน์หน้าศาลากลาง จ.พังงา หลังเก่า</t>
  </si>
  <si>
    <t>ไม่โอน</t>
  </si>
  <si>
    <t>2555-พัฒนาแหล่งท่องเที่ยวชุมชนบ้านสามช่อง อ.ตะกั่วทุ่ง</t>
  </si>
  <si>
    <t>2555-ปรับปรุงและก่อสร้างศูนย์บริการช่วยเหลือนักท่องเที่ยวเกาะไข่นอก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</si>
  <si>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2555-ติดตั้งป้ายแนะนำสถานที่ท่องเที่ยวจังหวัดพังงา หน่วยดำเนินการ สนง.บำรุงทางพังงา</t>
  </si>
  <si>
    <t>2555-โครงการพัฒนาระบบประปาโคกกลอยระยะที่ 1</t>
  </si>
  <si>
    <t>2555-โครงการพัฒนาระบบประปาโคกกลอยระยะที่ 2</t>
  </si>
  <si>
    <t>2564-โครงการพัฒนาระบบป้องกันและบรรเทาสาธารณภัยจังหวัดพังงา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</si>
  <si>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รวม  4 โครงการ</t>
  </si>
  <si>
    <t>รวม 2 โครงการ</t>
  </si>
  <si>
    <t>รวม  2 โครงการ</t>
  </si>
  <si>
    <t>รวม  18 โครงการ</t>
  </si>
  <si>
    <t>2557</t>
  </si>
  <si>
    <t>ค.ประชาสัมพันธ์แหล่งท่องเที่ยว</t>
  </si>
  <si>
    <t>รวม  5 โครงการ</t>
  </si>
  <si>
    <t>2560</t>
  </si>
  <si>
    <t>2559</t>
  </si>
  <si>
    <t>2561</t>
  </si>
  <si>
    <t>Tkk กลุ่ม 2553</t>
  </si>
  <si>
    <t>โครงการประชาสัมพันธ์การท่องเที่ยวจังหวัดพังงา</t>
  </si>
  <si>
    <t>อาคารบริการนักท่องเที่ยวหาดท้ายเหมือง- อ.ท้ายเหมือง</t>
  </si>
  <si>
    <t>อาคารศูนย์บริการนักท่องเที่ยวน้ำพุร้อนรมณีย์ - อ.กะปง</t>
  </si>
  <si>
    <t>รวม 6 โครงการ</t>
  </si>
  <si>
    <t>รวม  3 โครงการ</t>
  </si>
  <si>
    <t>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</si>
  <si>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โครงการส่งเสริมเศรษฐกิจพอเพียงโดยใช้พลังงานทดแทนในกลุ่มอาชีพเกษตรกรรม  หน่วยดำเนินการ สนง.พลังงาน จ.พังงา</t>
  </si>
  <si>
    <t>ประจำปีงบประมาณ 2559</t>
  </si>
  <si>
    <t>ปรับปรุงภูมิทัศน์แหล่งท่องเที่ยวบ้านสามช่อง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</si>
  <si>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</si>
  <si>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</si>
  <si>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</si>
  <si>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</si>
  <si>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</si>
  <si>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ปรับปรุงภูมิทัศน์ทางขึ้น-ลง จุดล่องแก่งสองแพรก - อ.เมืองพังงา</t>
  </si>
  <si>
    <t>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</si>
  <si>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โครงการพัฒนาแหล่งท่องเที่ยวหนองน้ำค้างคาว  หน่วยดำเนินการ ที่ทำการปกครอง อ.กะปง</t>
  </si>
  <si>
    <t>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</si>
  <si>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</si>
  <si>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โครงการปรับปรุงท่าเทียบเรือเพื่อรองรับนักท่องเที่ยวสู่มาตรฐานความปลอดภัย ต.เกาะปันหยี</t>
  </si>
  <si>
    <t>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</si>
  <si>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</si>
  <si>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</si>
  <si>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 xml:space="preserve"> '2554</t>
  </si>
  <si>
    <t>ระบบส่งน้ำเพื่อการเกษตร</t>
  </si>
  <si>
    <t>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</si>
  <si>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โครงการศึกษาและดำเนินการสร้างมูลค่าเพิ่มจากการท่องเที่ยวเชิงนิเวศน์ของกลุ่มจังหวัด</t>
  </si>
  <si>
    <t>งบกลุ่มจังหวัด</t>
  </si>
  <si>
    <t>โครงการก่อสร้างอาคารหอช่วยเหลือผู้ประสบภัยสึนามิจังหวัดพังงา</t>
  </si>
  <si>
    <t>โครงการก่อสร้างศูนย์แสดงและจำหน่ายอาหารทะเล หน่วยดำเนินการ ที่ทำการปกครอง อ.ตะกั่วทุ่ง</t>
  </si>
  <si>
    <t>เบิกแทน 2558</t>
  </si>
  <si>
    <t>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</si>
  <si>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โครงการก่อสร้างโป๊ะพร้อมสะพานท่าเทียบเรือ ตำบลเกาะปันหยี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</si>
  <si>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</si>
  <si>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</si>
  <si>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</si>
  <si>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</si>
  <si>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2554-โครงการส่งเสริมฟื้นฟูและอนุรักษ์ประเพณีวัฒนธรรมท้องถิ่น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</si>
  <si>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ตัดเป็น คชจ.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</si>
  <si>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</si>
  <si>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</si>
  <si>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</si>
  <si>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</si>
  <si>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</si>
  <si>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</si>
  <si>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2552-7 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 สำนักงานทรัพยากรธรรมชาติและสิ่งแวดล้อม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</si>
  <si>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</si>
  <si>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</si>
  <si>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</si>
  <si>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</si>
  <si>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</si>
  <si>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</si>
  <si>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</si>
  <si>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</si>
  <si>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</si>
  <si>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</si>
  <si>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</si>
  <si>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</si>
  <si>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</si>
  <si>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</si>
  <si>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</si>
  <si>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</si>
  <si>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</si>
  <si>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</si>
  <si>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</si>
  <si>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</si>
  <si>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</si>
  <si>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2554-8 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</si>
  <si>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2554 - 9 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</si>
  <si>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2554-10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</si>
  <si>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</si>
  <si>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</si>
  <si>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</si>
  <si>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</si>
  <si>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</si>
  <si>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</si>
  <si>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</si>
  <si>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</si>
  <si>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</si>
  <si>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</si>
  <si>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</si>
  <si>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</si>
  <si>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</si>
  <si>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</si>
  <si>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</si>
  <si>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</si>
  <si>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</si>
  <si>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</si>
  <si>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</si>
  <si>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</si>
  <si>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</si>
  <si>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</si>
  <si>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</si>
  <si>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>2557-4  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</si>
  <si>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</si>
  <si>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</si>
  <si>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</si>
  <si>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</si>
  <si>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</si>
  <si>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2559-1 โครงการก่อสร้างท่าเทียบเรือหางยาวข้ามฟากบ้านปากเกาะ  หน่วยดำเนินการ ที่ทำการปกครอง อ.ตะกั่วป่า</t>
  </si>
  <si>
    <t>2559-2 โครงการติดตั้งพลังงานแสงอาทิตย์ศูนย์การท่องเที่ยวเกาะพระทอง หมู่ที่ 2 บ้านท่าแป๊ะโย้ย ต.เกาะพระทอง อ.คุระบุรี  หน่วยดำเนินการ สนง.พลังงานจังหวัดพังงา</t>
  </si>
  <si>
    <t>2559-3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</si>
  <si>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</si>
  <si>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2561-3 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</si>
  <si>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2561-4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</si>
  <si>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</si>
  <si>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2562-7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</si>
  <si>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2563 - 3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</si>
  <si>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</t>
  </si>
  <si>
    <t>2555-9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</si>
  <si>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</si>
  <si>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</si>
  <si>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2555-12 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</si>
  <si>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>2555-13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</si>
  <si>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2555-14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</si>
  <si>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2555-15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</si>
  <si>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2555-16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</si>
  <si>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2555-17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</si>
  <si>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 โครงการพัฒนาภูมิทัศน์พิพิธภัณฑ์กลางแจ้งเรือเกยตื้นธรณีพิบัติภัยสึนามิ</t>
  </si>
  <si>
    <t>2555-19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</si>
  <si>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รวม 11 โครงการ</t>
  </si>
  <si>
    <t>รวม 3 โครการ</t>
  </si>
  <si>
    <t>โครงการก่อสร้างเขื่อนหินทิ้งป้องกันตลิ่งริมคลองพังงา  สนง.ปพ.พง.</t>
  </si>
  <si>
    <t>2554-โครงการก่อสร้างเขื่อนหินทิ้งป้องกันตลิ่งริมคลองพังงา  สนง.ปพ.พง.</t>
  </si>
  <si>
    <t>งบบริหาร สนจ.พง.</t>
  </si>
  <si>
    <t>โครงการก่อสร้างเขื่อนหินทิ้งคลองปากหรา</t>
  </si>
  <si>
    <t>เขื่อนหินทิ้งป้องกันตลิ่งริมคลองปากหรา</t>
  </si>
  <si>
    <t>โครงการก่อสร้างเขื่อนหินทิ้งป้องกันตลิ่งริมคลองพังงา ระยะที่ 2</t>
  </si>
  <si>
    <t>เขื่อนหินทิ้งป้องกันตลิ่งริมคลองพังงา ระยะที่ 2</t>
  </si>
  <si>
    <t>2554 - 12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</si>
  <si>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2554-11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</si>
  <si>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เขื่อนหินทิ้งป้องกันตลิ่งริมคลองพังงา ระยะ 1</t>
  </si>
  <si>
    <t>พัฒนาภูมิทัศน์พิพิธภัณฑ์กลางแจ้งเรือเกยตื้นฯ</t>
  </si>
  <si>
    <t>รวม 44 โครงการ</t>
  </si>
  <si>
    <t>ทุ่นท่าเทียบเรือลอยน้ำจังหวัดพังงา ม.5 ต.กระโสม</t>
  </si>
  <si>
    <t>2564 - 2.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</si>
  <si>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>2564-4 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</si>
  <si>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2561-2 โครงการก่อสร้างโป๊ะพร้อมสะพานท่าเทียบเรือ ตำบลเกาะปันหยี 4 แห่ง  หน่วยดำเนินการ ที่ทำการปกครอง อ.เมืองพังงา</t>
  </si>
  <si>
    <t>เกษตร</t>
  </si>
  <si>
    <t>พช.</t>
  </si>
  <si>
    <t>โยธา</t>
  </si>
  <si>
    <t>2554 - 1. โครงการพัฒนาการแปรรูปน้ำตาลชกบ้านบางใต้  หน่วยดำเนินการ สนง.เกษตร จ.พังงา</t>
  </si>
  <si>
    <t>2554 - 2. โครงการเศรษฐกิจพอเพียงเพื่ออาหารกลางวัน  หน่วยดำเนินการ สนง.เกษตร จ.พังงา</t>
  </si>
  <si>
    <t>2554 - 1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</si>
  <si>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ตัดจำหน่าย</t>
  </si>
  <si>
    <t>2555 - 6. โครงการระบบวีดีทัศน์ทางไกลระหว่างอำเภอและจังหวัด   หน่วยดำเนินการ สำนักงานจังหวัดพังงา</t>
  </si>
  <si>
    <t>อาคารหอช่วยเหลือผู้ประสบภัยสึนามิ-ปพ.</t>
  </si>
  <si>
    <t>ไทยเข้มแข็ง 2553 - โครงการก่อสร้างอาคารหอช่วยเหลือผู้ประสบภัยสึนามิจังหวัดพังงา หน่วยดำเนินการ สนง.ป้องกันและบรรเทาสาธารณภัยจังหวัดพังงา</t>
  </si>
  <si>
    <t>อาคารหอช่วยเหลือผู้ประสบภัยสึนามิ</t>
  </si>
  <si>
    <t>อาคารศูนย์กลางการท่องเที่ยวเชิงนิเวศน์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</si>
  <si>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</si>
  <si>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2560-โครงการก่อสร้างสะพานพบ้านท่าเขา หมู่ที่ 4 ตำบลเกาะยาวน้อย อำเภอเกาะยาวน้อย จังหวัดพังงา</t>
  </si>
  <si>
    <t>2563 - 2.  โครงการปรับปรุงภูมิทัศน์บริเวณริมฝั่งคลองพังงา บ้านควน หมู่ที่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</si>
  <si>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งบกลุ่ม 2564-หนองมูลตะกั่ว</t>
  </si>
  <si>
    <t>ไทยเข้มแข็ง 2553 -โครงการศึกษาและดำเนินการสร้างมูลค่าเพิ่มจากการท่องเที่ยวเชิงนิเวศน์ของกลุ่มจังหวัด หน่วยดำเนินการ สำนักงานโยธาธิการและผังเมือง จ.พังงา</t>
  </si>
  <si>
    <t>โครงการยกระดับและพัฒนาด้านการท่องเที่ยวคุณภาพสูงฝั่งอันดามัน (Premium Tourism Andaman) พัฒนาแหล่งท่องเที่ยวเขาหลัก (หนองมูลตะกั่ว) หน่วยดำเนินการ สำนักงานโยธาธิการและผังเมือง จ.พังงา</t>
  </si>
  <si>
    <t>โครงการแหล่งเรียนรู้ประมงเพื่อการท่องเที่ยว หน่วยดำเนินการ ศูนย์วิจัยและพัฒนาการเพาะเลี้ยงสัตว์น้ำชายฝั่งพังงา</t>
  </si>
  <si>
    <t>งบกลุ่ม 2562</t>
  </si>
  <si>
    <t>2564 - 5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</si>
  <si>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หน่วยดำเนินการ สนง.โยธาธิการและผังเมือง จ.พังงา</t>
  </si>
  <si>
    <t>2564 - 3.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</si>
  <si>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</si>
  <si>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อาคารสำนักงานลานเทปาล์มน้ำมันพร้อมอุปกรณ์ อ.เมือง,อ.ตะกั่วป่า</t>
  </si>
  <si>
    <t>โรงเพาะชำกล้าปาล์ม</t>
  </si>
  <si>
    <t>ก่อสร้างระบบส่งน้ำโดยระบบท่อ</t>
  </si>
  <si>
    <t>อาคารศูนย์รวบรวมน้ำยางสด</t>
  </si>
  <si>
    <t>อาคารศูนย์ข้อมูลบริการพิพิธภัณฑ์เอเชีย</t>
  </si>
  <si>
    <t>โรงเพาะชำกล้าไม้</t>
  </si>
  <si>
    <t>กำแพงกันดินริมครองปิ</t>
  </si>
  <si>
    <t>อาคารบังคับน้ำฝายกั้นคลองพังงา</t>
  </si>
  <si>
    <t>ระบบส่งน้ำประปาฝายคลองรมณีย์</t>
  </si>
  <si>
    <t>กำแพงกันดินริมคลองปิ</t>
  </si>
  <si>
    <t>โรงผลิตปุ๋ยอินทรีย์ชีวภาพ อ.กะปง</t>
  </si>
  <si>
    <t>โรงผลิตปุ๋ยและโกดังเก็บปุ๋ยอินทรีย์ชีวภาพ</t>
  </si>
  <si>
    <t>โรงผลิตปุ๋ยอินทรีย์ชีวภาพ</t>
  </si>
  <si>
    <t>อาคารโรงปุ๋ยอินทรีย์อัดเม็ด อ.ตะกั่วป่า</t>
  </si>
  <si>
    <t>อาคารโรงปุ๋ยอินทรีย์อัดเม็ด</t>
  </si>
  <si>
    <t>ปรับภูมิทัศน์คลองสังเหม่- อ.ตะกั่วป่า</t>
  </si>
  <si>
    <t>ปรับภูมิทัศน์น้ำตกวัดเขา- อ.ตะกั่วทุ่ง</t>
  </si>
  <si>
    <t>ปรับปรุงภูมิทัศน์บ่อน้ำร้อนรมณีย์- อ.กะปง</t>
  </si>
  <si>
    <t>ปรับปรุงภูมิทัศน์ถ้ำซำ- อ.เมือง</t>
  </si>
  <si>
    <t>ปรับภูมิทัศน์จุดชมวิวบ้านท่าเขา- อ.เกาะยาว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</si>
  <si>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</si>
  <si>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อาคารเก็บวัสดุ</t>
  </si>
  <si>
    <t>ลานเทคอนกรีตและที่ทำการกลุ่ม อ.กะปง</t>
  </si>
  <si>
    <t>ต่อเติมลานเทปาล์มน้ำมัน ต.ท่านา อ.กะปง</t>
  </si>
  <si>
    <t>อาคารฝึกอบรมเกษตรกร</t>
  </si>
  <si>
    <t>อาคารแปรรูปผลิตภัณฑ์</t>
  </si>
  <si>
    <t xml:space="preserve">โรงเรือนคอกเลี้ยงสัตว์ </t>
  </si>
  <si>
    <t>โรงเรือนเลี้ยงสุกร อ.กะปง</t>
  </si>
  <si>
    <t>เตาเผาขยะ รพ.ท้ายเหมือง</t>
  </si>
  <si>
    <t>เตาเผาขยะ รพ.บางไทร</t>
  </si>
  <si>
    <t>ปรับปรุงภูมิทัศน์เรือ ต.813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</si>
  <si>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</si>
  <si>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ซุ้มจำหน่ายสินค้าโอท็อป</t>
  </si>
  <si>
    <t>โรงเรือนจำหน่ายผลผลิตตลาดนัดวังหม้อแกง</t>
  </si>
  <si>
    <t>ท่าเทียบเรือ หมู่ 1 ต.เกาะปันหยี อ.เมืองพังงา</t>
  </si>
  <si>
    <t>เขื่อนหินทิ้งป้องกันตลิ่งริมคลองพังงา ระยะที่ 1</t>
  </si>
  <si>
    <t>ประตูเมืองพังงา</t>
  </si>
  <si>
    <t>เขาตะปูจำลอง</t>
  </si>
  <si>
    <t>ปรับปรุงภูมิทัศน์เส้นทางแหล่งท่องเที่ยว ม.9 ต.คุระ อ.คุระบุรี</t>
  </si>
  <si>
    <t>ปรับปรุงภูมิทัศน์ศาลเจ้าแม่นางหงส์</t>
  </si>
  <si>
    <t>บ่อ ค.ส.ล.เลี้ยงสัตว์น้ำทะเลแบบเปิด</t>
  </si>
  <si>
    <t>อาคารติดตั้งเซนเซอร์ตรวจวัดแผ่นดินไหว</t>
  </si>
  <si>
    <t>เสาไฟฟ้าแสงสว่าง</t>
  </si>
  <si>
    <t>เสาไฟฟ้าแสงสว่างสูง 25 ม.</t>
  </si>
  <si>
    <t>นิทรรศการถาวรพิพิธภัณฑ์ท้องถิ่นจ.พังงา</t>
  </si>
  <si>
    <t xml:space="preserve">เสาไฟสูงแสงสว่าง 15 ต้น </t>
  </si>
  <si>
    <t>นิทรรศการถาวรพิพิธภัณฑ์ท้องถิ่น อาคารศาลากลางหลังเก่า</t>
  </si>
  <si>
    <t>นิทรรศการถาวรพิพิธภัณฑ์ท้องถิ่น จ.พังงา</t>
  </si>
  <si>
    <t>ทางเท้าและคูระบายน้ำตลาดน้ำเค็มวังหม้อแกง</t>
  </si>
  <si>
    <t xml:space="preserve">ป้ายแนะนำสถานที่ท่องเที่ยว </t>
  </si>
  <si>
    <t xml:space="preserve">เสาไฟสูงแสงสว่าง 6 ต้น </t>
  </si>
  <si>
    <t>ปรับปรุงภูมิทัศน์แหล่งท่องเที่ยวบ้านท่าด่าน</t>
  </si>
  <si>
    <t>ปรับปรุงภูมิทัศน์แหล่งท่องเที่ยวหาดบางสัก อ.ตะกั่วป่า</t>
  </si>
  <si>
    <t>ปรับปรุงทางระบายน้ำแหล่งท่องเที่ยวเรือ ต.813</t>
  </si>
  <si>
    <t>ปรับปรุงท่าเทียบเรือบ้านท่าด่าน</t>
  </si>
  <si>
    <t>ป้ายประชาสัมพันธ์ OVERHEAD SIGN</t>
  </si>
  <si>
    <t>โรงอบแห้งยางพารา</t>
  </si>
  <si>
    <t>ระบบผลิตก๊าซชีวภาพ</t>
  </si>
  <si>
    <t>ป้ายประชาสัมพันธ์ประเภทเคลื่อนไหวบนจอภาพไฟฟ้า</t>
  </si>
  <si>
    <t>ศาลาที่พักท่าเทียบเรือบ้านปากเกาะ ต.เกาะคอเขา อ.ตะกั่วป่า</t>
  </si>
  <si>
    <t>หลังคาคลุมอัฒจันทร์สนามกีฬากลาง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</si>
  <si>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</si>
  <si>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ป้ายบอกทางและป้ายบอกแหล่งท่องเที่ยว</t>
  </si>
  <si>
    <t>2562 - 8.งบกลาง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อ.เมืองพังงา</t>
  </si>
  <si>
    <t>ปรับปรุงภูมิทัศน์หน้าศาลากลางจังหวัดพังงาหลังเก่า</t>
  </si>
  <si>
    <t>2559-4 โครงการส่งเสริมและพัฒนาเด็กและเยาวชนด้วยการกีฬา  หน่วยดำเนินการ สำนักงานจังหวัดพังงา</t>
  </si>
  <si>
    <t xml:space="preserve"> ณ 30 ก.ย. 64</t>
  </si>
  <si>
    <t>2564-2  โครงการผลิตปศุสัตว์เพื่อความปลอดภัยและความมั่นคงทางอาหาร หน่วยดำเนินการ สำนักงานปศุสัตว์ จ.พังงา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</si>
  <si>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</si>
  <si>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บัญชีทรัพย์สิน (ครุภัณฑ์)</t>
  </si>
  <si>
    <t>2556-โครงการส่งเสริมการท่องเที่ยวเชิงอนุรักษ์ระบบนิเวศน์ด้วยพลังงานสะอาด หน่วยดำเนินการ สำนักงานพลังงาน จังหวัดพังงา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</si>
  <si>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</si>
  <si>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</si>
  <si>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</si>
  <si>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</si>
  <si>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</si>
  <si>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</si>
  <si>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ปรับปรุงภูมิทัศน์แหล่งท่องเที่ยวหนองน้ำพรุเตียว-ตะกั่วป่า</t>
  </si>
  <si>
    <t>หาเอกสาร</t>
  </si>
  <si>
    <t>หาเอกสารเบิก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</si>
  <si>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</si>
  <si>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ก่อสร้างราวสแตนเลสและคอนกรีตปูนปั้นและทางเดินเท้า -อ.ตะกั่วป่า</t>
  </si>
  <si>
    <t>ระบบผลิตไฟฟ้าด้วยเซลล์แสงอาทิตย์และเสาไฟแสงสว่างเขานางหงส์-พลังงาน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</si>
  <si>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</si>
  <si>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</si>
  <si>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เครื่องพ่นยาแบบสะพายหลัง</t>
  </si>
  <si>
    <t>เครื่องพ่นละอองฝอยแบบ ULV</t>
  </si>
  <si>
    <t>ค.ต่ำกว่าเกณฑ์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</si>
  <si>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</si>
  <si>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2555-6 โครงการพัฒนาแหล่งท่องเที่ยวหลักในพื้นที่จังหวัดพังงา  หน่วยดำเนินการ สำนักงานพลังงาน จ.พังงา</t>
  </si>
  <si>
    <t>2555-8 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 (ศูนย์วิจัยและพัฒนาการเพาะเลี้ยงสัตว์น้ำชายฝั่งพังงา)</t>
  </si>
  <si>
    <t>2555-18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</si>
  <si>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2556-11 โครงการจัดทำป้ายบอกทาง หน่วยดำเนินการ สนง.บำรุงทางพังงา (แขวงทางหลวงพังงา)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</si>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</sst>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rgb="FFFF0000"/>
      <name val="Angsana New"/>
      <family val="1"/>
    </font>
    <font>
      <b/>
      <sz val="20"/>
      <name val="Angsana New"/>
      <family val="1"/>
    </font>
    <font>
      <b/>
      <sz val="22"/>
      <color theme="1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5"/>
      <name val="Angsana New"/>
      <family val="1"/>
    </font>
    <font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6"/>
      <color rgb="FFFF0000"/>
      <name val="TH SarabunPSK"/>
      <family val="2"/>
    </font>
    <font>
      <b/>
      <sz val="13"/>
      <name val="Cordia New"/>
      <family val="2"/>
    </font>
    <font>
      <sz val="15"/>
      <name val="Cordia New"/>
      <family val="2"/>
    </font>
    <font>
      <sz val="14"/>
      <color theme="1"/>
      <name val="TH SarabunPSK"/>
      <family val="2"/>
    </font>
    <font>
      <sz val="16"/>
      <name val="Angsana New"/>
      <family val="1"/>
    </font>
    <font>
      <b/>
      <sz val="14"/>
      <name val="Cordia New"/>
      <family val="2"/>
    </font>
    <font>
      <b/>
      <sz val="15"/>
      <name val="Cordia New"/>
      <family val="2"/>
    </font>
    <font>
      <sz val="14"/>
      <color theme="1"/>
      <name val="TH SarabunPSK"/>
      <family val="2"/>
      <charset val="222"/>
    </font>
    <font>
      <sz val="14"/>
      <name val="Cordia New"/>
      <family val="2"/>
      <charset val="222"/>
    </font>
    <font>
      <sz val="14"/>
      <color indexed="48"/>
      <name val="Cordia New"/>
      <family val="2"/>
    </font>
    <font>
      <sz val="14"/>
      <name val="TH SarabunPSK"/>
      <family val="2"/>
    </font>
    <font>
      <b/>
      <sz val="16"/>
      <name val="Cordia New"/>
      <family val="2"/>
    </font>
    <font>
      <b/>
      <sz val="12"/>
      <name val="Cordia New"/>
      <family val="2"/>
    </font>
    <font>
      <sz val="14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7.5"/>
      <name val="TH SarabunPSK"/>
      <family val="2"/>
    </font>
    <font>
      <b/>
      <sz val="14"/>
      <name val="Angsana New"/>
      <family val="1"/>
    </font>
    <font>
      <sz val="10"/>
      <color theme="1"/>
      <name val="Tahoma"/>
      <family val="2"/>
      <charset val="222"/>
      <scheme val="minor"/>
    </font>
    <font>
      <b/>
      <sz val="15"/>
      <color indexed="12"/>
      <name val="Angsana New"/>
      <family val="1"/>
    </font>
    <font>
      <sz val="9"/>
      <color theme="1"/>
      <name val="Tahoma"/>
      <family val="2"/>
      <charset val="222"/>
      <scheme val="minor"/>
    </font>
    <font>
      <sz val="9"/>
      <color theme="1"/>
      <name val="TH SarabunPSK"/>
      <family val="2"/>
    </font>
    <font>
      <b/>
      <sz val="15"/>
      <color indexed="30"/>
      <name val="Cordia New"/>
      <family val="2"/>
    </font>
    <font>
      <sz val="12"/>
      <color theme="1"/>
      <name val="TH SarabunPSK"/>
      <family val="2"/>
      <charset val="222"/>
    </font>
    <font>
      <b/>
      <sz val="12"/>
      <name val="Cordia New"/>
      <family val="2"/>
      <charset val="222"/>
    </font>
    <font>
      <sz val="8"/>
      <name val="Tahoma"/>
      <family val="2"/>
      <charset val="222"/>
      <scheme val="minor"/>
    </font>
    <font>
      <b/>
      <sz val="12"/>
      <color rgb="FFFF0000"/>
      <name val="TH SarabunPSK"/>
      <family val="2"/>
    </font>
    <font>
      <b/>
      <sz val="18"/>
      <name val="Cordia New"/>
      <family val="2"/>
    </font>
    <font>
      <b/>
      <sz val="15.5"/>
      <name val="TH SarabunPSK"/>
      <family val="2"/>
    </font>
    <font>
      <sz val="11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87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</cellStyleXfs>
  <cellXfs count="563">
    <xf numFmtId="0" fontId="0" fillId="0" borderId="0" xfId="0"/>
    <xf numFmtId="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18" fillId="0" borderId="0" xfId="0" applyFont="1"/>
    <xf numFmtId="43" fontId="18" fillId="0" borderId="0" xfId="42" applyFont="1"/>
    <xf numFmtId="0" fontId="19" fillId="0" borderId="0" xfId="0" applyFont="1"/>
    <xf numFmtId="43" fontId="18" fillId="0" borderId="10" xfId="42" applyFont="1" applyBorder="1"/>
    <xf numFmtId="0" fontId="0" fillId="0" borderId="0" xfId="0" quotePrefix="1"/>
    <xf numFmtId="43" fontId="18" fillId="0" borderId="10" xfId="42" applyFont="1" applyFill="1" applyBorder="1"/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/>
    <xf numFmtId="43" fontId="20" fillId="33" borderId="10" xfId="42" applyFont="1" applyFill="1" applyBorder="1"/>
    <xf numFmtId="43" fontId="20" fillId="33" borderId="10" xfId="0" applyNumberFormat="1" applyFont="1" applyFill="1" applyBorder="1"/>
    <xf numFmtId="0" fontId="20" fillId="0" borderId="0" xfId="0" applyFont="1"/>
    <xf numFmtId="0" fontId="20" fillId="33" borderId="10" xfId="0" applyFont="1" applyFill="1" applyBorder="1"/>
    <xf numFmtId="43" fontId="20" fillId="34" borderId="13" xfId="42" applyFont="1" applyFill="1" applyBorder="1"/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43" fontId="20" fillId="35" borderId="10" xfId="42" applyFont="1" applyFill="1" applyBorder="1"/>
    <xf numFmtId="43" fontId="20" fillId="35" borderId="10" xfId="0" applyNumberFormat="1" applyFont="1" applyFill="1" applyBorder="1"/>
    <xf numFmtId="0" fontId="19" fillId="35" borderId="10" xfId="0" applyFont="1" applyFill="1" applyBorder="1"/>
    <xf numFmtId="43" fontId="19" fillId="35" borderId="10" xfId="0" applyNumberFormat="1" applyFont="1" applyFill="1" applyBorder="1"/>
    <xf numFmtId="43" fontId="22" fillId="34" borderId="13" xfId="42" applyFont="1" applyFill="1" applyBorder="1"/>
    <xf numFmtId="0" fontId="0" fillId="33" borderId="0" xfId="0" applyFill="1"/>
    <xf numFmtId="1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center"/>
    </xf>
    <xf numFmtId="4" fontId="0" fillId="33" borderId="0" xfId="0" applyNumberFormat="1" applyFill="1"/>
    <xf numFmtId="0" fontId="24" fillId="0" borderId="0" xfId="0" applyFont="1"/>
    <xf numFmtId="0" fontId="24" fillId="0" borderId="0" xfId="0" applyFont="1" applyFill="1"/>
    <xf numFmtId="0" fontId="25" fillId="0" borderId="0" xfId="0" applyFont="1" applyFill="1" applyAlignment="1">
      <alignment vertical="center"/>
    </xf>
    <xf numFmtId="4" fontId="24" fillId="0" borderId="0" xfId="0" applyNumberFormat="1" applyFont="1"/>
    <xf numFmtId="4" fontId="24" fillId="0" borderId="0" xfId="0" applyNumberFormat="1" applyFont="1" applyFill="1"/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16" xfId="0" applyNumberFormat="1" applyFont="1" applyFill="1" applyBorder="1"/>
    <xf numFmtId="0" fontId="26" fillId="0" borderId="0" xfId="0" applyFont="1" applyFill="1" applyAlignment="1">
      <alignment horizontal="center"/>
    </xf>
    <xf numFmtId="0" fontId="26" fillId="0" borderId="0" xfId="0" applyFont="1" applyFill="1" applyAlignment="1"/>
    <xf numFmtId="4" fontId="25" fillId="0" borderId="0" xfId="0" applyNumberFormat="1" applyFont="1" applyFill="1" applyBorder="1"/>
    <xf numFmtId="0" fontId="29" fillId="36" borderId="0" xfId="0" applyFont="1" applyFill="1"/>
    <xf numFmtId="43" fontId="28" fillId="36" borderId="0" xfId="42" applyFont="1" applyFill="1" applyBorder="1" applyAlignment="1">
      <alignment horizontal="center"/>
    </xf>
    <xf numFmtId="0" fontId="30" fillId="36" borderId="11" xfId="0" applyFont="1" applyFill="1" applyBorder="1" applyAlignment="1">
      <alignment horizontal="center"/>
    </xf>
    <xf numFmtId="43" fontId="30" fillId="36" borderId="11" xfId="42" applyFont="1" applyFill="1" applyBorder="1" applyAlignment="1">
      <alignment horizontal="center"/>
    </xf>
    <xf numFmtId="0" fontId="30" fillId="36" borderId="0" xfId="0" applyFont="1" applyFill="1"/>
    <xf numFmtId="0" fontId="30" fillId="36" borderId="12" xfId="0" applyFont="1" applyFill="1" applyBorder="1" applyAlignment="1">
      <alignment horizontal="center"/>
    </xf>
    <xf numFmtId="43" fontId="30" fillId="36" borderId="12" xfId="42" applyFont="1" applyFill="1" applyBorder="1" applyAlignment="1">
      <alignment horizontal="center"/>
    </xf>
    <xf numFmtId="0" fontId="29" fillId="36" borderId="10" xfId="0" applyFont="1" applyFill="1" applyBorder="1" applyAlignment="1">
      <alignment horizontal="center"/>
    </xf>
    <xf numFmtId="1" fontId="29" fillId="36" borderId="10" xfId="0" applyNumberFormat="1" applyFont="1" applyFill="1" applyBorder="1" applyAlignment="1">
      <alignment horizontal="center"/>
    </xf>
    <xf numFmtId="0" fontId="29" fillId="36" borderId="10" xfId="0" applyFont="1" applyFill="1" applyBorder="1"/>
    <xf numFmtId="43" fontId="29" fillId="36" borderId="10" xfId="42" applyFont="1" applyFill="1" applyBorder="1"/>
    <xf numFmtId="0" fontId="29" fillId="36" borderId="10" xfId="0" applyFont="1" applyFill="1" applyBorder="1" applyAlignment="1">
      <alignment horizontal="left"/>
    </xf>
    <xf numFmtId="0" fontId="29" fillId="36" borderId="10" xfId="0" quotePrefix="1" applyFont="1" applyFill="1" applyBorder="1" applyAlignment="1">
      <alignment horizontal="center"/>
    </xf>
    <xf numFmtId="43" fontId="29" fillId="36" borderId="10" xfId="42" applyFont="1" applyFill="1" applyBorder="1" applyAlignment="1">
      <alignment horizontal="center"/>
    </xf>
    <xf numFmtId="43" fontId="29" fillId="36" borderId="0" xfId="0" applyNumberFormat="1" applyFont="1" applyFill="1"/>
    <xf numFmtId="43" fontId="29" fillId="36" borderId="10" xfId="42" applyFont="1" applyFill="1" applyBorder="1" applyAlignment="1">
      <alignment horizontal="right"/>
    </xf>
    <xf numFmtId="0" fontId="30" fillId="36" borderId="0" xfId="0" applyFont="1" applyFill="1" applyAlignment="1">
      <alignment horizontal="left"/>
    </xf>
    <xf numFmtId="4" fontId="29" fillId="36" borderId="10" xfId="0" applyNumberFormat="1" applyFont="1" applyFill="1" applyBorder="1" applyAlignment="1">
      <alignment horizontal="center"/>
    </xf>
    <xf numFmtId="0" fontId="24" fillId="3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  <xf numFmtId="0" fontId="24" fillId="0" borderId="10" xfId="0" applyFont="1" applyBorder="1"/>
    <xf numFmtId="43" fontId="24" fillId="36" borderId="10" xfId="42" applyFont="1" applyFill="1" applyBorder="1"/>
    <xf numFmtId="0" fontId="24" fillId="36" borderId="10" xfId="0" applyFont="1" applyFill="1" applyBorder="1" applyAlignment="1">
      <alignment horizontal="left"/>
    </xf>
    <xf numFmtId="0" fontId="29" fillId="36" borderId="12" xfId="0" applyFont="1" applyFill="1" applyBorder="1" applyAlignment="1">
      <alignment horizontal="center"/>
    </xf>
    <xf numFmtId="0" fontId="30" fillId="36" borderId="10" xfId="0" applyFont="1" applyFill="1" applyBorder="1" applyAlignment="1">
      <alignment horizontal="center"/>
    </xf>
    <xf numFmtId="43" fontId="30" fillId="36" borderId="10" xfId="42" applyFont="1" applyFill="1" applyBorder="1" applyAlignment="1">
      <alignment horizontal="center"/>
    </xf>
    <xf numFmtId="43" fontId="29" fillId="36" borderId="0" xfId="42" applyFont="1" applyFill="1"/>
    <xf numFmtId="0" fontId="29" fillId="0" borderId="10" xfId="0" applyFont="1" applyBorder="1" applyAlignment="1">
      <alignment horizontal="center"/>
    </xf>
    <xf numFmtId="0" fontId="29" fillId="0" borderId="10" xfId="0" applyFont="1" applyBorder="1"/>
    <xf numFmtId="43" fontId="29" fillId="0" borderId="10" xfId="42" applyFont="1" applyFill="1" applyBorder="1"/>
    <xf numFmtId="0" fontId="30" fillId="0" borderId="10" xfId="0" applyFont="1" applyBorder="1" applyAlignment="1">
      <alignment horizontal="center"/>
    </xf>
    <xf numFmtId="1" fontId="29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horizontal="center" vertical="center"/>
    </xf>
    <xf numFmtId="43" fontId="24" fillId="0" borderId="10" xfId="42" applyFont="1" applyFill="1" applyBorder="1"/>
    <xf numFmtId="4" fontId="24" fillId="0" borderId="10" xfId="0" applyNumberFormat="1" applyFont="1" applyBorder="1"/>
    <xf numFmtId="4" fontId="29" fillId="36" borderId="0" xfId="0" applyNumberFormat="1" applyFont="1" applyFill="1"/>
    <xf numFmtId="0" fontId="29" fillId="36" borderId="17" xfId="0" applyFont="1" applyFill="1" applyBorder="1" applyAlignment="1">
      <alignment horizontal="center"/>
    </xf>
    <xf numFmtId="1" fontId="29" fillId="36" borderId="17" xfId="0" applyNumberFormat="1" applyFont="1" applyFill="1" applyBorder="1" applyAlignment="1">
      <alignment horizontal="center"/>
    </xf>
    <xf numFmtId="0" fontId="29" fillId="36" borderId="17" xfId="0" applyFont="1" applyFill="1" applyBorder="1"/>
    <xf numFmtId="43" fontId="29" fillId="36" borderId="17" xfId="42" applyFont="1" applyFill="1" applyBorder="1"/>
    <xf numFmtId="4" fontId="29" fillId="0" borderId="10" xfId="0" applyNumberFormat="1" applyFont="1" applyBorder="1" applyAlignment="1">
      <alignment horizontal="center"/>
    </xf>
    <xf numFmtId="0" fontId="29" fillId="36" borderId="18" xfId="0" applyFont="1" applyFill="1" applyBorder="1"/>
    <xf numFmtId="0" fontId="29" fillId="36" borderId="18" xfId="0" applyFont="1" applyFill="1" applyBorder="1" applyAlignment="1">
      <alignment horizontal="center"/>
    </xf>
    <xf numFmtId="43" fontId="29" fillId="36" borderId="18" xfId="42" applyFont="1" applyFill="1" applyBorder="1"/>
    <xf numFmtId="0" fontId="29" fillId="0" borderId="10" xfId="0" applyFont="1" applyBorder="1" applyAlignment="1">
      <alignment horizontal="center" vertical="top"/>
    </xf>
    <xf numFmtId="43" fontId="29" fillId="0" borderId="10" xfId="42" applyFont="1" applyFill="1" applyBorder="1" applyAlignment="1">
      <alignment vertical="top"/>
    </xf>
    <xf numFmtId="0" fontId="24" fillId="36" borderId="10" xfId="0" quotePrefix="1" applyFont="1" applyFill="1" applyBorder="1" applyAlignment="1">
      <alignment horizontal="center"/>
    </xf>
    <xf numFmtId="0" fontId="24" fillId="36" borderId="10" xfId="0" applyFont="1" applyFill="1" applyBorder="1"/>
    <xf numFmtId="43" fontId="24" fillId="36" borderId="10" xfId="42" applyFont="1" applyFill="1" applyBorder="1" applyAlignment="1">
      <alignment horizontal="center"/>
    </xf>
    <xf numFmtId="43" fontId="24" fillId="36" borderId="0" xfId="0" applyNumberFormat="1" applyFont="1" applyFill="1"/>
    <xf numFmtId="0" fontId="24" fillId="36" borderId="0" xfId="0" applyFont="1" applyFill="1"/>
    <xf numFmtId="0" fontId="29" fillId="36" borderId="18" xfId="0" quotePrefix="1" applyFont="1" applyFill="1" applyBorder="1" applyAlignment="1">
      <alignment horizontal="center"/>
    </xf>
    <xf numFmtId="43" fontId="29" fillId="36" borderId="18" xfId="42" applyFont="1" applyFill="1" applyBorder="1" applyAlignment="1">
      <alignment horizontal="center"/>
    </xf>
    <xf numFmtId="0" fontId="29" fillId="36" borderId="14" xfId="0" applyFont="1" applyFill="1" applyBorder="1"/>
    <xf numFmtId="43" fontId="30" fillId="36" borderId="0" xfId="42" applyFont="1" applyFill="1"/>
    <xf numFmtId="0" fontId="29" fillId="36" borderId="12" xfId="0" applyFont="1" applyFill="1" applyBorder="1" applyAlignment="1">
      <alignment horizontal="left"/>
    </xf>
    <xf numFmtId="43" fontId="29" fillId="36" borderId="12" xfId="42" applyFont="1" applyFill="1" applyBorder="1" applyAlignment="1">
      <alignment horizontal="center"/>
    </xf>
    <xf numFmtId="1" fontId="24" fillId="36" borderId="10" xfId="0" applyNumberFormat="1" applyFont="1" applyFill="1" applyBorder="1" applyAlignment="1">
      <alignment horizontal="center"/>
    </xf>
    <xf numFmtId="4" fontId="24" fillId="36" borderId="10" xfId="0" applyNumberFormat="1" applyFont="1" applyFill="1" applyBorder="1"/>
    <xf numFmtId="0" fontId="29" fillId="36" borderId="0" xfId="0" applyFont="1" applyFill="1" applyAlignment="1">
      <alignment horizontal="center"/>
    </xf>
    <xf numFmtId="0" fontId="30" fillId="0" borderId="0" xfId="0" applyFont="1" applyFill="1"/>
    <xf numFmtId="4" fontId="30" fillId="0" borderId="0" xfId="0" applyNumberFormat="1" applyFont="1" applyFill="1"/>
    <xf numFmtId="0" fontId="24" fillId="0" borderId="0" xfId="0" applyFont="1" applyFill="1" applyAlignment="1">
      <alignment horizontal="center" vertical="center"/>
    </xf>
    <xf numFmtId="43" fontId="24" fillId="0" borderId="0" xfId="42" applyFont="1" applyFill="1"/>
    <xf numFmtId="43" fontId="25" fillId="0" borderId="0" xfId="42" applyFont="1" applyFill="1" applyAlignment="1">
      <alignment vertical="center"/>
    </xf>
    <xf numFmtId="43" fontId="24" fillId="0" borderId="0" xfId="42" applyFont="1"/>
    <xf numFmtId="43" fontId="25" fillId="0" borderId="16" xfId="42" applyFont="1" applyFill="1" applyBorder="1"/>
    <xf numFmtId="43" fontId="30" fillId="0" borderId="0" xfId="42" applyFont="1" applyFill="1"/>
    <xf numFmtId="0" fontId="25" fillId="0" borderId="0" xfId="0" applyFont="1" applyFill="1" applyAlignment="1">
      <alignment horizontal="center"/>
    </xf>
    <xf numFmtId="43" fontId="25" fillId="0" borderId="0" xfId="42" applyFont="1" applyFill="1" applyAlignment="1">
      <alignment horizontal="center"/>
    </xf>
    <xf numFmtId="0" fontId="24" fillId="0" borderId="0" xfId="0" applyFont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" fontId="0" fillId="0" borderId="0" xfId="0" applyNumberFormat="1" applyFill="1"/>
    <xf numFmtId="0" fontId="0" fillId="0" borderId="0" xfId="0" applyFill="1"/>
    <xf numFmtId="0" fontId="30" fillId="0" borderId="0" xfId="0" applyFont="1" applyFill="1" applyAlignment="1">
      <alignment horizontal="center"/>
    </xf>
    <xf numFmtId="0" fontId="0" fillId="38" borderId="0" xfId="0" applyFill="1"/>
    <xf numFmtId="4" fontId="0" fillId="38" borderId="0" xfId="0" applyNumberFormat="1" applyFill="1"/>
    <xf numFmtId="1" fontId="0" fillId="38" borderId="0" xfId="0" applyNumberFormat="1" applyFill="1" applyAlignment="1">
      <alignment horizontal="center"/>
    </xf>
    <xf numFmtId="0" fontId="0" fillId="38" borderId="0" xfId="0" applyFill="1" applyAlignment="1">
      <alignment horizontal="center"/>
    </xf>
    <xf numFmtId="1" fontId="0" fillId="39" borderId="0" xfId="0" applyNumberFormat="1" applyFill="1" applyAlignment="1">
      <alignment horizontal="center"/>
    </xf>
    <xf numFmtId="0" fontId="0" fillId="39" borderId="0" xfId="0" applyFill="1"/>
    <xf numFmtId="0" fontId="0" fillId="39" borderId="0" xfId="0" applyFill="1" applyAlignment="1">
      <alignment horizontal="center"/>
    </xf>
    <xf numFmtId="4" fontId="0" fillId="39" borderId="0" xfId="0" applyNumberFormat="1" applyFill="1"/>
    <xf numFmtId="1" fontId="14" fillId="0" borderId="0" xfId="0" applyNumberFormat="1" applyFont="1" applyAlignment="1">
      <alignment horizontal="center"/>
    </xf>
    <xf numFmtId="0" fontId="14" fillId="0" borderId="0" xfId="0" applyFont="1"/>
    <xf numFmtId="4" fontId="14" fillId="0" borderId="0" xfId="0" applyNumberFormat="1" applyFont="1"/>
    <xf numFmtId="0" fontId="34" fillId="0" borderId="0" xfId="0" applyFont="1" applyFill="1" applyBorder="1" applyAlignment="1">
      <alignment horizontal="left" wrapText="1"/>
    </xf>
    <xf numFmtId="1" fontId="14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4" fontId="14" fillId="0" borderId="0" xfId="0" applyNumberFormat="1" applyFont="1" applyFill="1"/>
    <xf numFmtId="0" fontId="24" fillId="38" borderId="0" xfId="0" applyFont="1" applyFill="1" applyAlignment="1">
      <alignment horizontal="center"/>
    </xf>
    <xf numFmtId="0" fontId="24" fillId="38" borderId="0" xfId="0" applyFont="1" applyFill="1"/>
    <xf numFmtId="0" fontId="24" fillId="0" borderId="0" xfId="0" applyFont="1" applyFill="1" applyAlignment="1"/>
    <xf numFmtId="0" fontId="42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vertical="top"/>
    </xf>
    <xf numFmtId="4" fontId="24" fillId="0" borderId="0" xfId="0" applyNumberFormat="1" applyFont="1" applyFill="1" applyAlignment="1">
      <alignment vertical="top"/>
    </xf>
    <xf numFmtId="4" fontId="24" fillId="39" borderId="0" xfId="0" quotePrefix="1" applyNumberFormat="1" applyFont="1" applyFill="1" applyAlignment="1">
      <alignment horizontal="center"/>
    </xf>
    <xf numFmtId="0" fontId="42" fillId="0" borderId="0" xfId="0" applyFont="1"/>
    <xf numFmtId="0" fontId="24" fillId="43" borderId="0" xfId="0" applyFont="1" applyFill="1"/>
    <xf numFmtId="0" fontId="29" fillId="0" borderId="10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left"/>
    </xf>
    <xf numFmtId="0" fontId="29" fillId="0" borderId="0" xfId="0" applyFont="1" applyFill="1"/>
    <xf numFmtId="0" fontId="49" fillId="0" borderId="0" xfId="0" applyFont="1" applyFill="1" applyAlignment="1">
      <alignment horizontal="center" vertical="center"/>
    </xf>
    <xf numFmtId="43" fontId="50" fillId="0" borderId="0" xfId="46" applyFont="1" applyFill="1" applyBorder="1"/>
    <xf numFmtId="0" fontId="45" fillId="0" borderId="0" xfId="0" applyFont="1" applyFill="1" applyAlignment="1">
      <alignment vertical="center"/>
    </xf>
    <xf numFmtId="0" fontId="24" fillId="33" borderId="0" xfId="0" applyFont="1" applyFill="1"/>
    <xf numFmtId="1" fontId="0" fillId="42" borderId="0" xfId="0" applyNumberFormat="1" applyFill="1" applyAlignment="1">
      <alignment horizontal="center"/>
    </xf>
    <xf numFmtId="0" fontId="0" fillId="42" borderId="0" xfId="0" applyFill="1" applyAlignment="1">
      <alignment horizontal="center"/>
    </xf>
    <xf numFmtId="0" fontId="0" fillId="42" borderId="0" xfId="0" applyFill="1"/>
    <xf numFmtId="4" fontId="0" fillId="42" borderId="0" xfId="0" applyNumberFormat="1" applyFill="1"/>
    <xf numFmtId="0" fontId="45" fillId="0" borderId="0" xfId="0" applyFont="1" applyFill="1" applyAlignment="1">
      <alignment horizontal="center"/>
    </xf>
    <xf numFmtId="0" fontId="29" fillId="0" borderId="10" xfId="0" applyFont="1" applyFill="1" applyBorder="1"/>
    <xf numFmtId="0" fontId="34" fillId="39" borderId="0" xfId="45" applyFont="1" applyFill="1" applyAlignment="1">
      <alignment shrinkToFit="1"/>
    </xf>
    <xf numFmtId="1" fontId="0" fillId="44" borderId="0" xfId="0" applyNumberFormat="1" applyFill="1" applyAlignment="1">
      <alignment horizontal="center"/>
    </xf>
    <xf numFmtId="0" fontId="0" fillId="44" borderId="0" xfId="0" applyFill="1" applyAlignment="1">
      <alignment horizontal="center"/>
    </xf>
    <xf numFmtId="0" fontId="0" fillId="44" borderId="0" xfId="0" applyFill="1"/>
    <xf numFmtId="4" fontId="0" fillId="44" borderId="0" xfId="0" applyNumberFormat="1" applyFill="1"/>
    <xf numFmtId="0" fontId="24" fillId="0" borderId="0" xfId="0" quotePrefix="1" applyFont="1" applyFill="1" applyAlignment="1">
      <alignment horizontal="center"/>
    </xf>
    <xf numFmtId="43" fontId="30" fillId="36" borderId="0" xfId="42" applyFont="1" applyFill="1" applyBorder="1" applyAlignment="1">
      <alignment horizontal="center"/>
    </xf>
    <xf numFmtId="1" fontId="24" fillId="0" borderId="10" xfId="0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Fill="1" applyBorder="1"/>
    <xf numFmtId="4" fontId="24" fillId="0" borderId="10" xfId="0" applyNumberFormat="1" applyFont="1" applyFill="1" applyBorder="1"/>
    <xf numFmtId="0" fontId="24" fillId="36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/>
    </xf>
    <xf numFmtId="1" fontId="0" fillId="46" borderId="0" xfId="0" applyNumberFormat="1" applyFill="1" applyAlignment="1">
      <alignment horizontal="center"/>
    </xf>
    <xf numFmtId="0" fontId="0" fillId="46" borderId="0" xfId="0" applyFill="1" applyAlignment="1">
      <alignment horizontal="center"/>
    </xf>
    <xf numFmtId="0" fontId="0" fillId="46" borderId="0" xfId="0" applyFill="1"/>
    <xf numFmtId="4" fontId="0" fillId="46" borderId="0" xfId="0" applyNumberFormat="1" applyFill="1"/>
    <xf numFmtId="0" fontId="24" fillId="46" borderId="0" xfId="0" applyFont="1" applyFill="1" applyAlignment="1">
      <alignment horizontal="center"/>
    </xf>
    <xf numFmtId="0" fontId="24" fillId="46" borderId="0" xfId="0" applyFont="1" applyFill="1"/>
    <xf numFmtId="0" fontId="45" fillId="46" borderId="0" xfId="0" applyFont="1" applyFill="1" applyAlignment="1">
      <alignment horizontal="center"/>
    </xf>
    <xf numFmtId="0" fontId="45" fillId="46" borderId="0" xfId="0" applyFont="1" applyFill="1"/>
    <xf numFmtId="0" fontId="24" fillId="46" borderId="0" xfId="0" applyFont="1" applyFill="1" applyAlignment="1">
      <alignment horizontal="center" wrapText="1"/>
    </xf>
    <xf numFmtId="0" fontId="40" fillId="46" borderId="20" xfId="0" applyFont="1" applyFill="1" applyBorder="1" applyAlignment="1">
      <alignment vertical="top"/>
    </xf>
    <xf numFmtId="1" fontId="0" fillId="47" borderId="0" xfId="0" applyNumberFormat="1" applyFill="1" applyAlignment="1">
      <alignment horizontal="center"/>
    </xf>
    <xf numFmtId="0" fontId="0" fillId="47" borderId="0" xfId="0" applyFill="1" applyAlignment="1">
      <alignment horizontal="center"/>
    </xf>
    <xf numFmtId="0" fontId="0" fillId="47" borderId="0" xfId="0" applyFill="1"/>
    <xf numFmtId="4" fontId="0" fillId="47" borderId="0" xfId="0" applyNumberFormat="1" applyFill="1"/>
    <xf numFmtId="0" fontId="29" fillId="0" borderId="15" xfId="0" applyFont="1" applyFill="1" applyBorder="1"/>
    <xf numFmtId="1" fontId="0" fillId="49" borderId="0" xfId="0" applyNumberFormat="1" applyFill="1" applyAlignment="1">
      <alignment horizontal="center"/>
    </xf>
    <xf numFmtId="0" fontId="0" fillId="49" borderId="0" xfId="0" applyFill="1" applyAlignment="1">
      <alignment horizontal="center"/>
    </xf>
    <xf numFmtId="0" fontId="0" fillId="49" borderId="0" xfId="0" applyFill="1"/>
    <xf numFmtId="4" fontId="0" fillId="49" borderId="0" xfId="0" applyNumberFormat="1" applyFill="1"/>
    <xf numFmtId="0" fontId="57" fillId="49" borderId="0" xfId="0" applyFont="1" applyFill="1" applyAlignment="1">
      <alignment horizontal="center"/>
    </xf>
    <xf numFmtId="0" fontId="57" fillId="49" borderId="0" xfId="0" applyFont="1" applyFill="1"/>
    <xf numFmtId="0" fontId="42" fillId="0" borderId="0" xfId="0" applyFont="1" applyFill="1"/>
    <xf numFmtId="0" fontId="42" fillId="0" borderId="0" xfId="0" applyFont="1" applyAlignment="1">
      <alignment horizontal="center"/>
    </xf>
    <xf numFmtId="4" fontId="42" fillId="0" borderId="0" xfId="0" applyNumberFormat="1" applyFont="1" applyFill="1"/>
    <xf numFmtId="4" fontId="42" fillId="0" borderId="0" xfId="0" applyNumberFormat="1" applyFont="1"/>
    <xf numFmtId="0" fontId="30" fillId="0" borderId="12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 vertical="center"/>
    </xf>
    <xf numFmtId="0" fontId="30" fillId="36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42" fillId="0" borderId="0" xfId="0" quotePrefix="1" applyFont="1" applyFill="1" applyAlignment="1">
      <alignment horizontal="center"/>
    </xf>
    <xf numFmtId="0" fontId="28" fillId="38" borderId="17" xfId="0" applyFont="1" applyFill="1" applyBorder="1" applyAlignment="1">
      <alignment horizontal="left"/>
    </xf>
    <xf numFmtId="1" fontId="0" fillId="38" borderId="0" xfId="0" applyNumberFormat="1" applyFill="1"/>
    <xf numFmtId="4" fontId="24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vertical="top"/>
    </xf>
    <xf numFmtId="0" fontId="25" fillId="36" borderId="0" xfId="0" applyFont="1" applyFill="1"/>
    <xf numFmtId="0" fontId="25" fillId="36" borderId="11" xfId="0" applyFont="1" applyFill="1" applyBorder="1" applyAlignment="1">
      <alignment horizontal="center"/>
    </xf>
    <xf numFmtId="0" fontId="25" fillId="36" borderId="11" xfId="0" applyFont="1" applyFill="1" applyBorder="1" applyAlignment="1">
      <alignment horizontal="center" vertical="center"/>
    </xf>
    <xf numFmtId="43" fontId="25" fillId="36" borderId="11" xfId="42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 vertical="center"/>
    </xf>
    <xf numFmtId="43" fontId="25" fillId="36" borderId="12" xfId="42" applyFont="1" applyFill="1" applyBorder="1" applyAlignment="1">
      <alignment horizontal="center"/>
    </xf>
    <xf numFmtId="0" fontId="24" fillId="0" borderId="0" xfId="0" applyFont="1" applyBorder="1"/>
    <xf numFmtId="1" fontId="24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4" fontId="24" fillId="0" borderId="0" xfId="0" applyNumberFormat="1" applyFont="1" applyBorder="1"/>
    <xf numFmtId="0" fontId="24" fillId="36" borderId="0" xfId="0" applyFont="1" applyFill="1" applyBorder="1" applyAlignment="1">
      <alignment horizontal="center"/>
    </xf>
    <xf numFmtId="43" fontId="24" fillId="36" borderId="0" xfId="42" applyFont="1" applyFill="1" applyBorder="1"/>
    <xf numFmtId="0" fontId="24" fillId="36" borderId="0" xfId="0" applyFont="1" applyFill="1" applyBorder="1"/>
    <xf numFmtId="0" fontId="24" fillId="0" borderId="10" xfId="0" applyFont="1" applyFill="1" applyBorder="1" applyAlignment="1">
      <alignment horizontal="left"/>
    </xf>
    <xf numFmtId="1" fontId="25" fillId="0" borderId="10" xfId="0" applyNumberFormat="1" applyFont="1" applyBorder="1" applyAlignment="1">
      <alignment horizontal="center"/>
    </xf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4" fontId="25" fillId="0" borderId="10" xfId="0" applyNumberFormat="1" applyFont="1" applyBorder="1"/>
    <xf numFmtId="0" fontId="24" fillId="36" borderId="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center"/>
    </xf>
    <xf numFmtId="0" fontId="52" fillId="0" borderId="0" xfId="45" applyFont="1" applyFill="1" applyAlignment="1">
      <alignment horizontal="left"/>
    </xf>
    <xf numFmtId="0" fontId="52" fillId="0" borderId="0" xfId="0" applyFont="1" applyFill="1" applyAlignment="1"/>
    <xf numFmtId="0" fontId="51" fillId="0" borderId="0" xfId="0" applyFont="1" applyFill="1" applyAlignment="1">
      <alignment horizontal="left"/>
    </xf>
    <xf numFmtId="0" fontId="48" fillId="0" borderId="20" xfId="0" applyFont="1" applyFill="1" applyBorder="1" applyAlignment="1">
      <alignment vertical="center"/>
    </xf>
    <xf numFmtId="4" fontId="24" fillId="0" borderId="0" xfId="0" quotePrefix="1" applyNumberFormat="1" applyFont="1" applyFill="1" applyAlignment="1">
      <alignment horizontal="center"/>
    </xf>
    <xf numFmtId="0" fontId="47" fillId="0" borderId="0" xfId="45" applyFont="1" applyFill="1" applyAlignment="1">
      <alignment shrinkToFit="1"/>
    </xf>
    <xf numFmtId="0" fontId="40" fillId="0" borderId="20" xfId="0" applyFont="1" applyFill="1" applyBorder="1" applyAlignment="1">
      <alignment vertical="top" wrapText="1"/>
    </xf>
    <xf numFmtId="0" fontId="40" fillId="0" borderId="21" xfId="0" applyFont="1" applyFill="1" applyBorder="1" applyAlignment="1">
      <alignment vertical="top" wrapText="1"/>
    </xf>
    <xf numFmtId="0" fontId="43" fillId="0" borderId="0" xfId="45" applyFont="1" applyFill="1" applyAlignment="1">
      <alignment horizontal="left" vertical="center"/>
    </xf>
    <xf numFmtId="0" fontId="38" fillId="0" borderId="0" xfId="0" applyFont="1" applyFill="1" applyAlignment="1">
      <alignment vertical="top" wrapText="1"/>
    </xf>
    <xf numFmtId="0" fontId="44" fillId="0" borderId="0" xfId="45" applyFont="1" applyFill="1" applyAlignment="1">
      <alignment vertical="top" wrapText="1"/>
    </xf>
    <xf numFmtId="0" fontId="38" fillId="0" borderId="20" xfId="0" applyFont="1" applyFill="1" applyBorder="1" applyAlignment="1">
      <alignment vertical="top" wrapText="1"/>
    </xf>
    <xf numFmtId="0" fontId="38" fillId="0" borderId="21" xfId="0" applyFont="1" applyFill="1" applyBorder="1" applyAlignment="1">
      <alignment vertical="top" wrapText="1"/>
    </xf>
    <xf numFmtId="0" fontId="41" fillId="0" borderId="20" xfId="0" applyFont="1" applyFill="1" applyBorder="1" applyAlignment="1">
      <alignment vertical="center" wrapText="1"/>
    </xf>
    <xf numFmtId="0" fontId="40" fillId="0" borderId="21" xfId="0" applyFont="1" applyFill="1" applyBorder="1" applyAlignment="1">
      <alignment vertical="center" wrapText="1"/>
    </xf>
    <xf numFmtId="0" fontId="38" fillId="0" borderId="20" xfId="0" applyFont="1" applyFill="1" applyBorder="1" applyAlignment="1">
      <alignment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left" vertical="center"/>
    </xf>
    <xf numFmtId="0" fontId="38" fillId="0" borderId="21" xfId="0" applyFont="1" applyFill="1" applyBorder="1" applyAlignment="1">
      <alignment vertical="center" wrapText="1"/>
    </xf>
    <xf numFmtId="4" fontId="0" fillId="0" borderId="0" xfId="0" quotePrefix="1" applyNumberForma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43" fillId="0" borderId="0" xfId="0" applyFont="1" applyFill="1" applyAlignment="1"/>
    <xf numFmtId="0" fontId="43" fillId="0" borderId="10" xfId="45" applyFont="1" applyFill="1" applyBorder="1" applyAlignment="1">
      <alignment horizontal="left" vertical="center"/>
    </xf>
    <xf numFmtId="43" fontId="42" fillId="0" borderId="0" xfId="42" applyFont="1" applyFill="1"/>
    <xf numFmtId="0" fontId="47" fillId="0" borderId="0" xfId="45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top" wrapText="1"/>
    </xf>
    <xf numFmtId="0" fontId="52" fillId="0" borderId="17" xfId="0" applyFont="1" applyFill="1" applyBorder="1" applyAlignment="1"/>
    <xf numFmtId="0" fontId="47" fillId="0" borderId="0" xfId="0" applyFont="1" applyFill="1" applyAlignment="1">
      <alignment horizontal="left" vertical="center"/>
    </xf>
    <xf numFmtId="0" fontId="56" fillId="0" borderId="0" xfId="0" quotePrefix="1" applyFont="1" applyFill="1" applyAlignment="1">
      <alignment horizontal="center"/>
    </xf>
    <xf numFmtId="0" fontId="47" fillId="0" borderId="0" xfId="0" applyFont="1" applyFill="1" applyAlignment="1">
      <alignment vertical="center"/>
    </xf>
    <xf numFmtId="0" fontId="46" fillId="0" borderId="0" xfId="0" applyFont="1" applyFill="1" applyAlignment="1">
      <alignment vertical="top" wrapText="1"/>
    </xf>
    <xf numFmtId="0" fontId="36" fillId="0" borderId="17" xfId="0" applyFont="1" applyFill="1" applyBorder="1" applyAlignment="1"/>
    <xf numFmtId="4" fontId="24" fillId="0" borderId="0" xfId="0" applyNumberFormat="1" applyFont="1" applyFill="1" applyAlignment="1">
      <alignment horizontal="center"/>
    </xf>
    <xf numFmtId="0" fontId="36" fillId="0" borderId="17" xfId="0" applyFont="1" applyFill="1" applyBorder="1" applyAlignment="1">
      <alignment wrapText="1"/>
    </xf>
    <xf numFmtId="0" fontId="48" fillId="0" borderId="0" xfId="0" applyFont="1" applyFill="1" applyAlignment="1">
      <alignment horizontal="left" vertical="center"/>
    </xf>
    <xf numFmtId="0" fontId="40" fillId="0" borderId="0" xfId="0" applyFont="1" applyFill="1" applyAlignment="1">
      <alignment vertical="top" wrapText="1"/>
    </xf>
    <xf numFmtId="0" fontId="56" fillId="0" borderId="0" xfId="0" applyFont="1" applyFill="1"/>
    <xf numFmtId="0" fontId="47" fillId="0" borderId="0" xfId="45" applyFont="1" applyFill="1" applyAlignment="1"/>
    <xf numFmtId="1" fontId="0" fillId="45" borderId="0" xfId="0" applyNumberFormat="1" applyFill="1" applyAlignment="1">
      <alignment horizontal="center"/>
    </xf>
    <xf numFmtId="0" fontId="0" fillId="45" borderId="0" xfId="0" applyFill="1"/>
    <xf numFmtId="0" fontId="0" fillId="45" borderId="0" xfId="0" applyFill="1" applyAlignment="1">
      <alignment horizontal="center"/>
    </xf>
    <xf numFmtId="4" fontId="0" fillId="45" borderId="0" xfId="0" applyNumberFormat="1" applyFill="1"/>
    <xf numFmtId="0" fontId="65" fillId="45" borderId="0" xfId="0" applyFont="1" applyFill="1" applyAlignment="1">
      <alignment horizontal="center"/>
    </xf>
    <xf numFmtId="0" fontId="66" fillId="45" borderId="0" xfId="45" applyFont="1" applyFill="1" applyAlignment="1">
      <alignment horizontal="left"/>
    </xf>
    <xf numFmtId="0" fontId="56" fillId="45" borderId="0" xfId="0" applyFont="1" applyFill="1"/>
    <xf numFmtId="4" fontId="24" fillId="45" borderId="0" xfId="0" quotePrefix="1" applyNumberFormat="1" applyFont="1" applyFill="1" applyAlignment="1">
      <alignment horizontal="center"/>
    </xf>
    <xf numFmtId="4" fontId="56" fillId="45" borderId="0" xfId="0" applyNumberFormat="1" applyFont="1" applyFill="1"/>
    <xf numFmtId="0" fontId="24" fillId="45" borderId="0" xfId="0" applyFont="1" applyFill="1" applyAlignment="1">
      <alignment horizontal="center" vertical="center"/>
    </xf>
    <xf numFmtId="0" fontId="45" fillId="45" borderId="0" xfId="0" applyFont="1" applyFill="1" applyAlignment="1">
      <alignment vertical="center"/>
    </xf>
    <xf numFmtId="0" fontId="45" fillId="45" borderId="0" xfId="0" applyFont="1" applyFill="1" applyAlignment="1">
      <alignment horizontal="center"/>
    </xf>
    <xf numFmtId="0" fontId="52" fillId="45" borderId="17" xfId="0" applyFont="1" applyFill="1" applyBorder="1" applyAlignment="1"/>
    <xf numFmtId="0" fontId="24" fillId="45" borderId="0" xfId="0" applyFont="1" applyFill="1" applyAlignment="1">
      <alignment horizontal="center"/>
    </xf>
    <xf numFmtId="0" fontId="43" fillId="45" borderId="0" xfId="0" applyFont="1" applyFill="1" applyAlignment="1"/>
    <xf numFmtId="4" fontId="45" fillId="45" borderId="0" xfId="0" quotePrefix="1" applyNumberFormat="1" applyFont="1" applyFill="1" applyAlignment="1">
      <alignment horizontal="center"/>
    </xf>
    <xf numFmtId="4" fontId="45" fillId="45" borderId="0" xfId="0" applyNumberFormat="1" applyFont="1" applyFill="1"/>
    <xf numFmtId="0" fontId="68" fillId="0" borderId="17" xfId="0" applyFont="1" applyFill="1" applyBorder="1" applyAlignment="1">
      <alignment wrapText="1"/>
    </xf>
    <xf numFmtId="0" fontId="68" fillId="0" borderId="17" xfId="0" applyFont="1" applyFill="1" applyBorder="1" applyAlignment="1">
      <alignment horizontal="left"/>
    </xf>
    <xf numFmtId="0" fontId="56" fillId="39" borderId="0" xfId="0" applyFont="1" applyFill="1"/>
    <xf numFmtId="4" fontId="57" fillId="39" borderId="0" xfId="0" quotePrefix="1" applyNumberFormat="1" applyFont="1" applyFill="1" applyAlignment="1">
      <alignment horizontal="center"/>
    </xf>
    <xf numFmtId="0" fontId="45" fillId="39" borderId="0" xfId="0" applyFont="1" applyFill="1" applyAlignment="1">
      <alignment horizontal="left"/>
    </xf>
    <xf numFmtId="0" fontId="55" fillId="39" borderId="0" xfId="0" applyFont="1" applyFill="1"/>
    <xf numFmtId="4" fontId="56" fillId="39" borderId="0" xfId="0" applyNumberFormat="1" applyFont="1" applyFill="1"/>
    <xf numFmtId="4" fontId="65" fillId="39" borderId="0" xfId="0" applyNumberFormat="1" applyFont="1" applyFill="1" applyAlignment="1">
      <alignment horizontal="center"/>
    </xf>
    <xf numFmtId="0" fontId="66" fillId="39" borderId="0" xfId="0" applyFont="1" applyFill="1" applyAlignment="1">
      <alignment horizontal="left" vertical="center"/>
    </xf>
    <xf numFmtId="0" fontId="36" fillId="44" borderId="17" xfId="0" applyFont="1" applyFill="1" applyBorder="1" applyAlignment="1"/>
    <xf numFmtId="4" fontId="45" fillId="44" borderId="0" xfId="0" applyNumberFormat="1" applyFont="1" applyFill="1"/>
    <xf numFmtId="4" fontId="0" fillId="44" borderId="0" xfId="0" quotePrefix="1" applyNumberFormat="1" applyFill="1"/>
    <xf numFmtId="0" fontId="45" fillId="44" borderId="0" xfId="0" applyFont="1" applyFill="1" applyAlignment="1">
      <alignment horizontal="left"/>
    </xf>
    <xf numFmtId="0" fontId="56" fillId="44" borderId="0" xfId="0" quotePrefix="1" applyFont="1" applyFill="1"/>
    <xf numFmtId="0" fontId="45" fillId="44" borderId="0" xfId="0" applyFont="1" applyFill="1"/>
    <xf numFmtId="0" fontId="43" fillId="44" borderId="10" xfId="45" applyFont="1" applyFill="1" applyBorder="1" applyAlignment="1">
      <alignment horizontal="left" vertical="center"/>
    </xf>
    <xf numFmtId="0" fontId="0" fillId="43" borderId="0" xfId="0" applyFill="1"/>
    <xf numFmtId="1" fontId="0" fillId="43" borderId="0" xfId="0" applyNumberFormat="1" applyFill="1" applyAlignment="1">
      <alignment horizontal="center"/>
    </xf>
    <xf numFmtId="0" fontId="0" fillId="43" borderId="0" xfId="0" applyFill="1" applyAlignment="1">
      <alignment horizontal="center"/>
    </xf>
    <xf numFmtId="4" fontId="0" fillId="43" borderId="0" xfId="0" applyNumberFormat="1" applyFill="1"/>
    <xf numFmtId="0" fontId="43" fillId="43" borderId="0" xfId="45" applyFont="1" applyFill="1" applyAlignment="1">
      <alignment horizontal="left" vertical="center"/>
    </xf>
    <xf numFmtId="4" fontId="24" fillId="43" borderId="0" xfId="0" applyNumberFormat="1" applyFont="1" applyFill="1"/>
    <xf numFmtId="0" fontId="45" fillId="43" borderId="0" xfId="0" applyFont="1" applyFill="1" applyAlignment="1">
      <alignment horizontal="left" vertical="top"/>
    </xf>
    <xf numFmtId="0" fontId="59" fillId="43" borderId="0" xfId="0" applyFont="1" applyFill="1" applyAlignment="1">
      <alignment vertical="top"/>
    </xf>
    <xf numFmtId="4" fontId="24" fillId="43" borderId="0" xfId="0" applyNumberFormat="1" applyFont="1" applyFill="1" applyAlignment="1">
      <alignment horizontal="center"/>
    </xf>
    <xf numFmtId="0" fontId="38" fillId="43" borderId="20" xfId="0" applyFont="1" applyFill="1" applyBorder="1" applyAlignment="1">
      <alignment vertical="center"/>
    </xf>
    <xf numFmtId="0" fontId="38" fillId="43" borderId="0" xfId="0" applyFont="1" applyFill="1" applyAlignment="1">
      <alignment horizontal="left" vertical="top"/>
    </xf>
    <xf numFmtId="0" fontId="40" fillId="43" borderId="20" xfId="0" applyFont="1" applyFill="1" applyBorder="1" applyAlignment="1">
      <alignment vertical="top"/>
    </xf>
    <xf numFmtId="4" fontId="45" fillId="43" borderId="0" xfId="0" applyNumberFormat="1" applyFont="1" applyFill="1"/>
    <xf numFmtId="0" fontId="0" fillId="46" borderId="0" xfId="0" quotePrefix="1" applyFill="1"/>
    <xf numFmtId="4" fontId="57" fillId="46" borderId="0" xfId="0" quotePrefix="1" applyNumberFormat="1" applyFont="1" applyFill="1" applyAlignment="1">
      <alignment horizontal="center"/>
    </xf>
    <xf numFmtId="4" fontId="57" fillId="46" borderId="0" xfId="0" applyNumberFormat="1" applyFont="1" applyFill="1"/>
    <xf numFmtId="0" fontId="38" fillId="46" borderId="20" xfId="0" applyFont="1" applyFill="1" applyBorder="1" applyAlignment="1">
      <alignment vertical="top"/>
    </xf>
    <xf numFmtId="0" fontId="38" fillId="46" borderId="21" xfId="0" applyFont="1" applyFill="1" applyBorder="1" applyAlignment="1">
      <alignment vertical="top"/>
    </xf>
    <xf numFmtId="4" fontId="0" fillId="46" borderId="0" xfId="0" quotePrefix="1" applyNumberFormat="1" applyFill="1" applyAlignment="1">
      <alignment horizontal="center"/>
    </xf>
    <xf numFmtId="0" fontId="62" fillId="46" borderId="0" xfId="0" applyFont="1" applyFill="1"/>
    <xf numFmtId="0" fontId="63" fillId="46" borderId="0" xfId="0" applyFont="1" applyFill="1" applyAlignment="1">
      <alignment horizontal="center"/>
    </xf>
    <xf numFmtId="0" fontId="39" fillId="46" borderId="20" xfId="0" applyFont="1" applyFill="1" applyBorder="1" applyAlignment="1">
      <alignment horizontal="left" vertical="center"/>
    </xf>
    <xf numFmtId="0" fontId="57" fillId="46" borderId="0" xfId="0" applyFont="1" applyFill="1" applyAlignment="1">
      <alignment horizontal="center"/>
    </xf>
    <xf numFmtId="0" fontId="38" fillId="46" borderId="20" xfId="0" applyFont="1" applyFill="1" applyBorder="1" applyAlignment="1">
      <alignment vertical="center"/>
    </xf>
    <xf numFmtId="0" fontId="56" fillId="46" borderId="0" xfId="0" applyFont="1" applyFill="1"/>
    <xf numFmtId="1" fontId="0" fillId="52" borderId="0" xfId="0" applyNumberFormat="1" applyFill="1" applyAlignment="1">
      <alignment horizontal="center"/>
    </xf>
    <xf numFmtId="0" fontId="0" fillId="52" borderId="0" xfId="0" applyFill="1" applyAlignment="1">
      <alignment horizontal="center"/>
    </xf>
    <xf numFmtId="0" fontId="0" fillId="52" borderId="0" xfId="0" applyFill="1"/>
    <xf numFmtId="4" fontId="0" fillId="52" borderId="0" xfId="0" applyNumberFormat="1" applyFill="1"/>
    <xf numFmtId="4" fontId="0" fillId="52" borderId="0" xfId="0" quotePrefix="1" applyNumberFormat="1" applyFill="1"/>
    <xf numFmtId="0" fontId="57" fillId="52" borderId="0" xfId="0" applyFont="1" applyFill="1" applyAlignment="1">
      <alignment horizontal="center"/>
    </xf>
    <xf numFmtId="0" fontId="24" fillId="52" borderId="0" xfId="0" applyFont="1" applyFill="1"/>
    <xf numFmtId="0" fontId="45" fillId="52" borderId="0" xfId="0" applyFont="1" applyFill="1"/>
    <xf numFmtId="0" fontId="56" fillId="52" borderId="0" xfId="0" applyFont="1" applyFill="1"/>
    <xf numFmtId="0" fontId="57" fillId="52" borderId="0" xfId="0" applyFont="1" applyFill="1"/>
    <xf numFmtId="4" fontId="56" fillId="52" borderId="0" xfId="0" applyNumberFormat="1" applyFont="1" applyFill="1"/>
    <xf numFmtId="0" fontId="45" fillId="52" borderId="0" xfId="0" applyFont="1" applyFill="1" applyAlignment="1">
      <alignment horizontal="center"/>
    </xf>
    <xf numFmtId="4" fontId="60" fillId="52" borderId="0" xfId="0" quotePrefix="1" applyNumberFormat="1" applyFont="1" applyFill="1" applyAlignment="1">
      <alignment horizontal="center"/>
    </xf>
    <xf numFmtId="1" fontId="0" fillId="53" borderId="0" xfId="0" applyNumberFormat="1" applyFill="1" applyAlignment="1">
      <alignment horizontal="center"/>
    </xf>
    <xf numFmtId="0" fontId="0" fillId="53" borderId="0" xfId="0" applyFill="1" applyAlignment="1">
      <alignment horizontal="center"/>
    </xf>
    <xf numFmtId="0" fontId="0" fillId="53" borderId="0" xfId="0" applyFill="1"/>
    <xf numFmtId="4" fontId="0" fillId="53" borderId="0" xfId="0" applyNumberFormat="1" applyFill="1"/>
    <xf numFmtId="0" fontId="24" fillId="53" borderId="0" xfId="0" applyFont="1" applyFill="1" applyAlignment="1">
      <alignment horizontal="center"/>
    </xf>
    <xf numFmtId="0" fontId="24" fillId="53" borderId="0" xfId="0" applyFont="1" applyFill="1"/>
    <xf numFmtId="0" fontId="56" fillId="53" borderId="0" xfId="0" applyFont="1" applyFill="1"/>
    <xf numFmtId="4" fontId="56" fillId="53" borderId="0" xfId="0" applyNumberFormat="1" applyFont="1" applyFill="1"/>
    <xf numFmtId="1" fontId="0" fillId="53" borderId="0" xfId="0" applyNumberFormat="1" applyFill="1"/>
    <xf numFmtId="1" fontId="0" fillId="53" borderId="0" xfId="0" applyNumberFormat="1" applyFont="1" applyFill="1" applyAlignment="1">
      <alignment horizontal="center"/>
    </xf>
    <xf numFmtId="0" fontId="0" fillId="53" borderId="0" xfId="0" applyFont="1" applyFill="1" applyAlignment="1">
      <alignment horizontal="center"/>
    </xf>
    <xf numFmtId="0" fontId="0" fillId="53" borderId="0" xfId="0" applyFont="1" applyFill="1"/>
    <xf numFmtId="4" fontId="0" fillId="53" borderId="0" xfId="0" applyNumberFormat="1" applyFont="1" applyFill="1"/>
    <xf numFmtId="0" fontId="0" fillId="53" borderId="0" xfId="0" quotePrefix="1" applyFont="1" applyFill="1"/>
    <xf numFmtId="0" fontId="24" fillId="49" borderId="0" xfId="0" applyFont="1" applyFill="1" applyAlignment="1">
      <alignment horizontal="center"/>
    </xf>
    <xf numFmtId="0" fontId="24" fillId="49" borderId="0" xfId="0" applyFont="1" applyFill="1"/>
    <xf numFmtId="4" fontId="45" fillId="49" borderId="0" xfId="0" quotePrefix="1" applyNumberFormat="1" applyFont="1" applyFill="1" applyAlignment="1">
      <alignment horizontal="center"/>
    </xf>
    <xf numFmtId="0" fontId="45" fillId="49" borderId="0" xfId="0" applyFont="1" applyFill="1" applyAlignment="1">
      <alignment horizontal="center"/>
    </xf>
    <xf numFmtId="0" fontId="45" fillId="49" borderId="0" xfId="0" applyFont="1" applyFill="1"/>
    <xf numFmtId="0" fontId="0" fillId="33" borderId="0" xfId="0" quotePrefix="1" applyFill="1"/>
    <xf numFmtId="0" fontId="24" fillId="33" borderId="0" xfId="0" applyFont="1" applyFill="1" applyAlignment="1">
      <alignment horizontal="left"/>
    </xf>
    <xf numFmtId="1" fontId="0" fillId="41" borderId="0" xfId="0" applyNumberFormat="1" applyFill="1" applyAlignment="1">
      <alignment horizontal="center"/>
    </xf>
    <xf numFmtId="0" fontId="0" fillId="41" borderId="0" xfId="0" applyFill="1" applyAlignment="1">
      <alignment horizontal="center"/>
    </xf>
    <xf numFmtId="0" fontId="0" fillId="41" borderId="0" xfId="0" applyFill="1"/>
    <xf numFmtId="4" fontId="0" fillId="41" borderId="0" xfId="0" applyNumberFormat="1" applyFill="1"/>
    <xf numFmtId="0" fontId="0" fillId="41" borderId="0" xfId="0" quotePrefix="1" applyFill="1"/>
    <xf numFmtId="0" fontId="0" fillId="41" borderId="0" xfId="0" quotePrefix="1" applyFill="1" applyAlignment="1">
      <alignment horizontal="center"/>
    </xf>
    <xf numFmtId="0" fontId="52" fillId="41" borderId="0" xfId="0" applyFont="1" applyFill="1" applyAlignment="1">
      <alignment vertical="center"/>
    </xf>
    <xf numFmtId="1" fontId="0" fillId="50" borderId="0" xfId="0" applyNumberFormat="1" applyFill="1" applyAlignment="1">
      <alignment horizontal="center"/>
    </xf>
    <xf numFmtId="0" fontId="0" fillId="50" borderId="0" xfId="0" applyFill="1" applyAlignment="1">
      <alignment horizontal="center"/>
    </xf>
    <xf numFmtId="0" fontId="0" fillId="50" borderId="0" xfId="0" applyFill="1"/>
    <xf numFmtId="4" fontId="0" fillId="50" borderId="0" xfId="0" applyNumberFormat="1" applyFill="1"/>
    <xf numFmtId="1" fontId="0" fillId="54" borderId="0" xfId="0" applyNumberFormat="1" applyFill="1" applyAlignment="1">
      <alignment horizontal="center"/>
    </xf>
    <xf numFmtId="0" fontId="0" fillId="54" borderId="0" xfId="0" applyFill="1" applyAlignment="1">
      <alignment horizontal="center"/>
    </xf>
    <xf numFmtId="0" fontId="0" fillId="54" borderId="0" xfId="0" applyFill="1"/>
    <xf numFmtId="4" fontId="0" fillId="54" borderId="0" xfId="0" applyNumberFormat="1" applyFill="1"/>
    <xf numFmtId="1" fontId="0" fillId="55" borderId="0" xfId="0" applyNumberFormat="1" applyFill="1" applyAlignment="1">
      <alignment horizontal="center"/>
    </xf>
    <xf numFmtId="0" fontId="0" fillId="55" borderId="0" xfId="0" applyFill="1" applyAlignment="1">
      <alignment horizontal="center"/>
    </xf>
    <xf numFmtId="0" fontId="0" fillId="55" borderId="0" xfId="0" applyFill="1"/>
    <xf numFmtId="4" fontId="0" fillId="55" borderId="0" xfId="0" applyNumberFormat="1" applyFill="1"/>
    <xf numFmtId="0" fontId="34" fillId="42" borderId="17" xfId="0" applyFont="1" applyFill="1" applyBorder="1" applyAlignment="1">
      <alignment vertical="top"/>
    </xf>
    <xf numFmtId="0" fontId="34" fillId="42" borderId="17" xfId="0" applyFont="1" applyFill="1" applyBorder="1" applyAlignment="1">
      <alignment vertical="top" wrapText="1"/>
    </xf>
    <xf numFmtId="43" fontId="30" fillId="0" borderId="0" xfId="42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/>
    </xf>
    <xf numFmtId="43" fontId="30" fillId="0" borderId="11" xfId="42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 vertical="center"/>
    </xf>
    <xf numFmtId="43" fontId="30" fillId="0" borderId="12" xfId="42" applyFont="1" applyFill="1" applyBorder="1" applyAlignment="1">
      <alignment horizontal="center"/>
    </xf>
    <xf numFmtId="43" fontId="29" fillId="0" borderId="0" xfId="0" applyNumberFormat="1" applyFont="1" applyFill="1"/>
    <xf numFmtId="0" fontId="29" fillId="0" borderId="12" xfId="0" applyFont="1" applyFill="1" applyBorder="1" applyAlignment="1">
      <alignment horizontal="center"/>
    </xf>
    <xf numFmtId="43" fontId="29" fillId="0" borderId="0" xfId="42" applyFont="1" applyFill="1"/>
    <xf numFmtId="0" fontId="29" fillId="0" borderId="21" xfId="0" applyFont="1" applyFill="1" applyBorder="1"/>
    <xf numFmtId="0" fontId="30" fillId="0" borderId="15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left"/>
    </xf>
    <xf numFmtId="43" fontId="29" fillId="0" borderId="12" xfId="42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30" fillId="0" borderId="18" xfId="0" applyFont="1" applyFill="1" applyBorder="1" applyAlignment="1">
      <alignment horizont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/>
    <xf numFmtId="43" fontId="29" fillId="0" borderId="18" xfId="42" applyFont="1" applyFill="1" applyBorder="1"/>
    <xf numFmtId="1" fontId="29" fillId="0" borderId="10" xfId="0" applyNumberFormat="1" applyFont="1" applyFill="1" applyBorder="1" applyAlignment="1">
      <alignment horizontal="center"/>
    </xf>
    <xf numFmtId="4" fontId="29" fillId="0" borderId="10" xfId="0" applyNumberFormat="1" applyFont="1" applyFill="1" applyBorder="1"/>
    <xf numFmtId="1" fontId="29" fillId="0" borderId="0" xfId="0" applyNumberFormat="1" applyFont="1" applyFill="1" applyAlignment="1">
      <alignment horizontal="center"/>
    </xf>
    <xf numFmtId="4" fontId="29" fillId="0" borderId="0" xfId="0" applyNumberFormat="1" applyFont="1" applyFill="1"/>
    <xf numFmtId="1" fontId="29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4" fontId="29" fillId="0" borderId="0" xfId="0" applyNumberFormat="1" applyFont="1" applyFill="1" applyBorder="1"/>
    <xf numFmtId="1" fontId="29" fillId="0" borderId="10" xfId="0" applyNumberFormat="1" applyFont="1" applyFill="1" applyBorder="1"/>
    <xf numFmtId="0" fontId="29" fillId="0" borderId="18" xfId="0" applyFont="1" applyFill="1" applyBorder="1" applyAlignment="1">
      <alignment horizontal="center"/>
    </xf>
    <xf numFmtId="43" fontId="24" fillId="0" borderId="10" xfId="42" applyFont="1" applyBorder="1"/>
    <xf numFmtId="1" fontId="14" fillId="33" borderId="0" xfId="0" applyNumberFormat="1" applyFont="1" applyFill="1" applyAlignment="1">
      <alignment horizontal="center"/>
    </xf>
    <xf numFmtId="0" fontId="14" fillId="33" borderId="0" xfId="0" applyFont="1" applyFill="1"/>
    <xf numFmtId="4" fontId="14" fillId="33" borderId="0" xfId="0" applyNumberFormat="1" applyFont="1" applyFill="1"/>
    <xf numFmtId="1" fontId="71" fillId="0" borderId="0" xfId="0" applyNumberFormat="1" applyFont="1"/>
    <xf numFmtId="0" fontId="71" fillId="0" borderId="0" xfId="0" applyFont="1"/>
    <xf numFmtId="0" fontId="29" fillId="0" borderId="0" xfId="0" applyFont="1"/>
    <xf numFmtId="1" fontId="29" fillId="0" borderId="10" xfId="0" applyNumberFormat="1" applyFont="1" applyBorder="1" applyAlignment="1">
      <alignment horizontal="center" vertical="top"/>
    </xf>
    <xf numFmtId="0" fontId="29" fillId="0" borderId="10" xfId="0" applyFont="1" applyBorder="1" applyAlignment="1">
      <alignment vertical="top"/>
    </xf>
    <xf numFmtId="4" fontId="29" fillId="0" borderId="10" xfId="0" applyNumberFormat="1" applyFont="1" applyBorder="1" applyAlignment="1">
      <alignment vertical="center"/>
    </xf>
    <xf numFmtId="0" fontId="28" fillId="36" borderId="0" xfId="0" applyFont="1" applyFill="1" applyAlignment="1">
      <alignment horizontal="center"/>
    </xf>
    <xf numFmtId="0" fontId="29" fillId="0" borderId="17" xfId="0" applyFont="1" applyFill="1" applyBorder="1" applyAlignment="1">
      <alignment horizontal="center"/>
    </xf>
    <xf numFmtId="1" fontId="29" fillId="0" borderId="17" xfId="0" applyNumberFormat="1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 vertical="center"/>
    </xf>
    <xf numFmtId="0" fontId="29" fillId="0" borderId="17" xfId="0" applyFont="1" applyFill="1" applyBorder="1"/>
    <xf numFmtId="4" fontId="29" fillId="0" borderId="17" xfId="0" applyNumberFormat="1" applyFont="1" applyFill="1" applyBorder="1"/>
    <xf numFmtId="0" fontId="30" fillId="33" borderId="17" xfId="0" applyFont="1" applyFill="1" applyBorder="1" applyAlignment="1">
      <alignment horizontal="left"/>
    </xf>
    <xf numFmtId="0" fontId="30" fillId="33" borderId="17" xfId="0" applyFont="1" applyFill="1" applyBorder="1" applyAlignment="1">
      <alignment horizontal="center"/>
    </xf>
    <xf numFmtId="43" fontId="30" fillId="33" borderId="17" xfId="42" applyFont="1" applyFill="1" applyBorder="1" applyAlignment="1">
      <alignment horizontal="left"/>
    </xf>
    <xf numFmtId="43" fontId="30" fillId="33" borderId="0" xfId="42" applyFont="1" applyFill="1" applyBorder="1" applyAlignment="1">
      <alignment horizontal="left"/>
    </xf>
    <xf numFmtId="43" fontId="30" fillId="33" borderId="0" xfId="42" applyFont="1" applyFill="1" applyBorder="1" applyAlignment="1">
      <alignment horizontal="center"/>
    </xf>
    <xf numFmtId="0" fontId="30" fillId="33" borderId="17" xfId="0" applyFont="1" applyFill="1" applyBorder="1" applyAlignment="1"/>
    <xf numFmtId="0" fontId="30" fillId="33" borderId="17" xfId="0" applyFont="1" applyFill="1" applyBorder="1" applyAlignment="1">
      <alignment horizontal="center" vertical="center"/>
    </xf>
    <xf numFmtId="0" fontId="30" fillId="33" borderId="0" xfId="0" applyFont="1" applyFill="1" applyAlignment="1">
      <alignment horizontal="center"/>
    </xf>
    <xf numFmtId="43" fontId="29" fillId="33" borderId="10" xfId="42" applyFont="1" applyFill="1" applyBorder="1"/>
    <xf numFmtId="0" fontId="29" fillId="33" borderId="10" xfId="0" applyFont="1" applyFill="1" applyBorder="1"/>
    <xf numFmtId="0" fontId="30" fillId="33" borderId="17" xfId="0" applyFont="1" applyFill="1" applyBorder="1" applyAlignment="1">
      <alignment horizontal="left" wrapText="1"/>
    </xf>
    <xf numFmtId="0" fontId="30" fillId="36" borderId="0" xfId="0" applyFont="1" applyFill="1" applyAlignment="1">
      <alignment horizontal="center"/>
    </xf>
    <xf numFmtId="0" fontId="30" fillId="33" borderId="17" xfId="0" applyFont="1" applyFill="1" applyBorder="1" applyAlignment="1">
      <alignment horizontal="left"/>
    </xf>
    <xf numFmtId="0" fontId="30" fillId="36" borderId="0" xfId="0" applyFont="1" applyFill="1" applyBorder="1" applyAlignment="1">
      <alignment horizontal="center"/>
    </xf>
    <xf numFmtId="0" fontId="30" fillId="33" borderId="17" xfId="0" applyFont="1" applyFill="1" applyBorder="1" applyAlignment="1">
      <alignment horizontal="left" vertical="top" wrapText="1"/>
    </xf>
    <xf numFmtId="0" fontId="30" fillId="36" borderId="0" xfId="0" applyFont="1" applyFill="1" applyAlignment="1">
      <alignment horizontal="left" wrapText="1"/>
    </xf>
    <xf numFmtId="0" fontId="30" fillId="33" borderId="17" xfId="0" applyFont="1" applyFill="1" applyBorder="1" applyAlignment="1">
      <alignment horizontal="left" vertical="center" wrapText="1"/>
    </xf>
    <xf numFmtId="0" fontId="30" fillId="33" borderId="19" xfId="0" applyFont="1" applyFill="1" applyBorder="1" applyAlignment="1">
      <alignment horizontal="left" vertical="center" wrapText="1"/>
    </xf>
    <xf numFmtId="0" fontId="30" fillId="33" borderId="19" xfId="0" applyFont="1" applyFill="1" applyBorder="1" applyAlignment="1">
      <alignment horizontal="left" vertical="top" wrapText="1"/>
    </xf>
    <xf numFmtId="0" fontId="30" fillId="33" borderId="20" xfId="0" applyFont="1" applyFill="1" applyBorder="1" applyAlignment="1">
      <alignment horizontal="left" vertical="top" wrapText="1"/>
    </xf>
    <xf numFmtId="0" fontId="30" fillId="33" borderId="21" xfId="0" applyFont="1" applyFill="1" applyBorder="1" applyAlignment="1">
      <alignment horizontal="left" vertical="top" wrapText="1"/>
    </xf>
    <xf numFmtId="0" fontId="30" fillId="33" borderId="19" xfId="0" applyFont="1" applyFill="1" applyBorder="1" applyAlignment="1">
      <alignment horizontal="left" wrapText="1"/>
    </xf>
    <xf numFmtId="0" fontId="30" fillId="33" borderId="15" xfId="0" applyFont="1" applyFill="1" applyBorder="1" applyAlignment="1">
      <alignment horizontal="left" vertical="top" wrapText="1"/>
    </xf>
    <xf numFmtId="0" fontId="30" fillId="0" borderId="0" xfId="0" applyFont="1" applyFill="1" applyAlignment="1">
      <alignment horizontal="center"/>
    </xf>
    <xf numFmtId="0" fontId="70" fillId="33" borderId="17" xfId="0" applyFont="1" applyFill="1" applyBorder="1" applyAlignment="1">
      <alignment horizontal="left" wrapText="1"/>
    </xf>
    <xf numFmtId="0" fontId="30" fillId="33" borderId="17" xfId="0" applyFont="1" applyFill="1" applyBorder="1" applyAlignment="1">
      <alignment wrapText="1"/>
    </xf>
    <xf numFmtId="0" fontId="30" fillId="33" borderId="19" xfId="45" applyFont="1" applyFill="1" applyBorder="1" applyAlignment="1">
      <alignment horizontal="left" vertical="center"/>
    </xf>
    <xf numFmtId="0" fontId="30" fillId="33" borderId="21" xfId="45" applyFont="1" applyFill="1" applyBorder="1" applyAlignment="1">
      <alignment horizontal="left" vertical="center"/>
    </xf>
    <xf numFmtId="0" fontId="72" fillId="33" borderId="17" xfId="0" applyFont="1" applyFill="1" applyBorder="1" applyAlignment="1">
      <alignment horizontal="left"/>
    </xf>
    <xf numFmtId="0" fontId="30" fillId="33" borderId="19" xfId="0" applyFont="1" applyFill="1" applyBorder="1" applyAlignment="1">
      <alignment horizontal="left"/>
    </xf>
    <xf numFmtId="0" fontId="30" fillId="33" borderId="21" xfId="0" applyFont="1" applyFill="1" applyBorder="1" applyAlignment="1">
      <alignment horizontal="left"/>
    </xf>
    <xf numFmtId="0" fontId="30" fillId="33" borderId="15" xfId="0" applyFont="1" applyFill="1" applyBorder="1" applyAlignment="1">
      <alignment horizontal="left"/>
    </xf>
    <xf numFmtId="0" fontId="30" fillId="33" borderId="12" xfId="0" applyFont="1" applyFill="1" applyBorder="1" applyAlignment="1">
      <alignment horizontal="left"/>
    </xf>
    <xf numFmtId="0" fontId="30" fillId="33" borderId="22" xfId="0" applyFont="1" applyFill="1" applyBorder="1" applyAlignment="1">
      <alignment horizontal="left"/>
    </xf>
    <xf numFmtId="0" fontId="30" fillId="33" borderId="20" xfId="0" applyFont="1" applyFill="1" applyBorder="1" applyAlignment="1">
      <alignment horizontal="left" wrapText="1"/>
    </xf>
    <xf numFmtId="0" fontId="30" fillId="33" borderId="21" xfId="0" applyFont="1" applyFill="1" applyBorder="1" applyAlignment="1">
      <alignment horizontal="left" wrapText="1"/>
    </xf>
    <xf numFmtId="0" fontId="29" fillId="33" borderId="19" xfId="0" applyFont="1" applyFill="1" applyBorder="1" applyAlignment="1">
      <alignment horizontal="left" vertical="center" wrapText="1"/>
    </xf>
    <xf numFmtId="0" fontId="30" fillId="33" borderId="20" xfId="0" applyFont="1" applyFill="1" applyBorder="1" applyAlignment="1">
      <alignment horizontal="left" vertical="center" wrapText="1"/>
    </xf>
    <xf numFmtId="0" fontId="30" fillId="33" borderId="21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wrapText="1"/>
    </xf>
    <xf numFmtId="0" fontId="25" fillId="36" borderId="0" xfId="0" applyFont="1" applyFill="1" applyAlignment="1">
      <alignment horizontal="center"/>
    </xf>
    <xf numFmtId="0" fontId="25" fillId="33" borderId="17" xfId="0" applyFont="1" applyFill="1" applyBorder="1" applyAlignment="1">
      <alignment horizontal="left" wrapText="1"/>
    </xf>
    <xf numFmtId="0" fontId="30" fillId="0" borderId="20" xfId="0" applyFont="1" applyFill="1" applyBorder="1" applyAlignment="1">
      <alignment horizontal="left" wrapText="1"/>
    </xf>
    <xf numFmtId="0" fontId="30" fillId="0" borderId="19" xfId="0" applyFont="1" applyFill="1" applyBorder="1" applyAlignment="1">
      <alignment horizontal="left" wrapText="1"/>
    </xf>
    <xf numFmtId="0" fontId="30" fillId="0" borderId="21" xfId="0" applyFont="1" applyFill="1" applyBorder="1" applyAlignment="1">
      <alignment horizontal="left" wrapText="1"/>
    </xf>
    <xf numFmtId="0" fontId="30" fillId="0" borderId="17" xfId="0" applyFont="1" applyFill="1" applyBorder="1" applyAlignment="1">
      <alignment horizontal="left" wrapText="1"/>
    </xf>
    <xf numFmtId="0" fontId="28" fillId="0" borderId="17" xfId="0" applyFont="1" applyFill="1" applyBorder="1" applyAlignment="1">
      <alignment horizontal="left" wrapText="1"/>
    </xf>
    <xf numFmtId="0" fontId="28" fillId="0" borderId="17" xfId="0" applyFont="1" applyFill="1" applyBorder="1" applyAlignment="1">
      <alignment horizontal="left" vertical="top" wrapText="1"/>
    </xf>
    <xf numFmtId="0" fontId="34" fillId="0" borderId="17" xfId="0" applyFont="1" applyFill="1" applyBorder="1" applyAlignment="1">
      <alignment horizontal="left" wrapText="1"/>
    </xf>
    <xf numFmtId="0" fontId="30" fillId="0" borderId="19" xfId="0" applyFont="1" applyFill="1" applyBorder="1" applyAlignment="1">
      <alignment horizontal="left" vertical="top" wrapText="1"/>
    </xf>
    <xf numFmtId="0" fontId="53" fillId="0" borderId="19" xfId="45" applyFont="1" applyFill="1" applyBorder="1" applyAlignment="1">
      <alignment horizontal="left" vertical="center"/>
    </xf>
    <xf numFmtId="0" fontId="53" fillId="0" borderId="21" xfId="45" applyFont="1" applyFill="1" applyBorder="1" applyAlignment="1">
      <alignment horizontal="left" vertical="center"/>
    </xf>
    <xf numFmtId="0" fontId="28" fillId="0" borderId="19" xfId="0" applyFont="1" applyFill="1" applyBorder="1" applyAlignment="1">
      <alignment wrapText="1"/>
    </xf>
    <xf numFmtId="0" fontId="36" fillId="0" borderId="17" xfId="0" applyFont="1" applyFill="1" applyBorder="1" applyAlignment="1">
      <alignment horizontal="left" wrapText="1"/>
    </xf>
    <xf numFmtId="0" fontId="28" fillId="0" borderId="19" xfId="0" applyFont="1" applyFill="1" applyBorder="1" applyAlignment="1">
      <alignment horizontal="left" vertical="top" wrapText="1"/>
    </xf>
    <xf numFmtId="0" fontId="34" fillId="0" borderId="20" xfId="0" applyFont="1" applyFill="1" applyBorder="1" applyAlignment="1">
      <alignment horizontal="left" wrapText="1"/>
    </xf>
    <xf numFmtId="0" fontId="34" fillId="0" borderId="19" xfId="0" applyFont="1" applyFill="1" applyBorder="1" applyAlignment="1">
      <alignment horizontal="left" wrapText="1"/>
    </xf>
    <xf numFmtId="0" fontId="34" fillId="0" borderId="21" xfId="0" applyFont="1" applyFill="1" applyBorder="1" applyAlignment="1">
      <alignment horizontal="left" wrapText="1"/>
    </xf>
    <xf numFmtId="0" fontId="64" fillId="0" borderId="17" xfId="0" applyFont="1" applyFill="1" applyBorder="1" applyAlignment="1">
      <alignment horizontal="left" vertical="top" wrapText="1"/>
    </xf>
    <xf numFmtId="0" fontId="64" fillId="0" borderId="15" xfId="0" applyFont="1" applyFill="1" applyBorder="1" applyAlignment="1">
      <alignment horizontal="left" vertical="top" wrapText="1"/>
    </xf>
    <xf numFmtId="0" fontId="58" fillId="0" borderId="17" xfId="0" applyFont="1" applyFill="1" applyBorder="1" applyAlignment="1">
      <alignment horizontal="left" wrapText="1"/>
    </xf>
    <xf numFmtId="0" fontId="25" fillId="0" borderId="17" xfId="0" applyFont="1" applyFill="1" applyBorder="1" applyAlignment="1">
      <alignment horizontal="left" wrapText="1"/>
    </xf>
    <xf numFmtId="0" fontId="31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61" fillId="0" borderId="19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/>
    </xf>
    <xf numFmtId="0" fontId="47" fillId="0" borderId="0" xfId="45" applyFont="1" applyFill="1" applyAlignment="1">
      <alignment horizontal="left"/>
    </xf>
    <xf numFmtId="0" fontId="27" fillId="0" borderId="0" xfId="0" applyFont="1" applyFill="1" applyAlignment="1">
      <alignment horizontal="center"/>
    </xf>
    <xf numFmtId="0" fontId="47" fillId="0" borderId="0" xfId="45" applyFont="1" applyAlignment="1">
      <alignment horizontal="left"/>
    </xf>
    <xf numFmtId="0" fontId="36" fillId="53" borderId="17" xfId="0" applyFont="1" applyFill="1" applyBorder="1" applyAlignment="1">
      <alignment horizontal="left" wrapText="1"/>
    </xf>
    <xf numFmtId="0" fontId="36" fillId="43" borderId="17" xfId="0" applyFont="1" applyFill="1" applyBorder="1" applyAlignment="1">
      <alignment horizontal="left" wrapText="1"/>
    </xf>
    <xf numFmtId="0" fontId="36" fillId="39" borderId="17" xfId="0" applyFont="1" applyFill="1" applyBorder="1" applyAlignment="1">
      <alignment horizontal="left" wrapText="1"/>
    </xf>
    <xf numFmtId="0" fontId="36" fillId="52" borderId="17" xfId="0" applyFont="1" applyFill="1" applyBorder="1" applyAlignment="1">
      <alignment horizontal="left" wrapText="1"/>
    </xf>
    <xf numFmtId="0" fontId="36" fillId="49" borderId="17" xfId="0" applyFont="1" applyFill="1" applyBorder="1" applyAlignment="1">
      <alignment horizontal="left" wrapText="1"/>
    </xf>
    <xf numFmtId="0" fontId="34" fillId="44" borderId="17" xfId="0" applyFont="1" applyFill="1" applyBorder="1" applyAlignment="1">
      <alignment horizontal="left" wrapText="1"/>
    </xf>
    <xf numFmtId="0" fontId="30" fillId="45" borderId="17" xfId="0" applyFont="1" applyFill="1" applyBorder="1" applyAlignment="1">
      <alignment horizontal="left"/>
    </xf>
    <xf numFmtId="0" fontId="36" fillId="45" borderId="17" xfId="0" applyFont="1" applyFill="1" applyBorder="1" applyAlignment="1">
      <alignment horizontal="left"/>
    </xf>
    <xf numFmtId="0" fontId="30" fillId="53" borderId="19" xfId="0" applyFont="1" applyFill="1" applyBorder="1" applyAlignment="1">
      <alignment horizontal="left" vertical="top" wrapText="1"/>
    </xf>
    <xf numFmtId="0" fontId="30" fillId="44" borderId="17" xfId="0" applyFont="1" applyFill="1" applyBorder="1" applyAlignment="1">
      <alignment horizontal="left" wrapText="1"/>
    </xf>
    <xf numFmtId="0" fontId="28" fillId="39" borderId="17" xfId="0" applyFont="1" applyFill="1" applyBorder="1" applyAlignment="1">
      <alignment horizontal="left" wrapText="1"/>
    </xf>
    <xf numFmtId="0" fontId="36" fillId="39" borderId="19" xfId="0" applyFont="1" applyFill="1" applyBorder="1" applyAlignment="1">
      <alignment wrapText="1"/>
    </xf>
    <xf numFmtId="0" fontId="30" fillId="41" borderId="17" xfId="0" applyFont="1" applyFill="1" applyBorder="1" applyAlignment="1">
      <alignment horizontal="left" wrapText="1"/>
    </xf>
    <xf numFmtId="0" fontId="53" fillId="39" borderId="0" xfId="45" applyFont="1" applyFill="1" applyAlignment="1">
      <alignment horizontal="center" shrinkToFit="1"/>
    </xf>
    <xf numFmtId="0" fontId="69" fillId="39" borderId="0" xfId="45" applyFont="1" applyFill="1" applyAlignment="1">
      <alignment horizontal="center" shrinkToFit="1"/>
    </xf>
    <xf numFmtId="0" fontId="54" fillId="43" borderId="19" xfId="45" applyFont="1" applyFill="1" applyBorder="1" applyAlignment="1">
      <alignment horizontal="left" vertical="center"/>
    </xf>
    <xf numFmtId="0" fontId="54" fillId="43" borderId="21" xfId="45" applyFont="1" applyFill="1" applyBorder="1" applyAlignment="1">
      <alignment horizontal="left" vertical="center"/>
    </xf>
    <xf numFmtId="0" fontId="36" fillId="44" borderId="17" xfId="0" applyFont="1" applyFill="1" applyBorder="1" applyAlignment="1">
      <alignment horizontal="left" wrapText="1"/>
    </xf>
    <xf numFmtId="0" fontId="34" fillId="39" borderId="17" xfId="0" applyFont="1" applyFill="1" applyBorder="1" applyAlignment="1">
      <alignment horizontal="left" wrapText="1"/>
    </xf>
    <xf numFmtId="0" fontId="34" fillId="53" borderId="17" xfId="0" applyFont="1" applyFill="1" applyBorder="1" applyAlignment="1">
      <alignment horizontal="left" wrapText="1"/>
    </xf>
    <xf numFmtId="0" fontId="34" fillId="55" borderId="17" xfId="0" applyFont="1" applyFill="1" applyBorder="1" applyAlignment="1">
      <alignment horizontal="left" wrapText="1"/>
    </xf>
    <xf numFmtId="0" fontId="34" fillId="50" borderId="17" xfId="0" applyFont="1" applyFill="1" applyBorder="1" applyAlignment="1">
      <alignment horizontal="left" wrapText="1"/>
    </xf>
    <xf numFmtId="0" fontId="34" fillId="38" borderId="20" xfId="0" applyFont="1" applyFill="1" applyBorder="1" applyAlignment="1">
      <alignment horizontal="left" wrapText="1"/>
    </xf>
    <xf numFmtId="0" fontId="34" fillId="38" borderId="19" xfId="0" applyFont="1" applyFill="1" applyBorder="1" applyAlignment="1">
      <alignment horizontal="left" wrapText="1"/>
    </xf>
    <xf numFmtId="0" fontId="34" fillId="38" borderId="21" xfId="0" applyFont="1" applyFill="1" applyBorder="1" applyAlignment="1">
      <alignment horizontal="left" wrapText="1"/>
    </xf>
    <xf numFmtId="0" fontId="34" fillId="54" borderId="17" xfId="0" applyFont="1" applyFill="1" applyBorder="1" applyAlignment="1">
      <alignment horizontal="left" wrapText="1"/>
    </xf>
    <xf numFmtId="0" fontId="34" fillId="47" borderId="17" xfId="0" applyFont="1" applyFill="1" applyBorder="1" applyAlignment="1">
      <alignment horizontal="left" wrapText="1"/>
    </xf>
    <xf numFmtId="0" fontId="34" fillId="55" borderId="20" xfId="0" applyFont="1" applyFill="1" applyBorder="1" applyAlignment="1">
      <alignment horizontal="left" wrapText="1"/>
    </xf>
    <xf numFmtId="0" fontId="34" fillId="55" borderId="19" xfId="0" applyFont="1" applyFill="1" applyBorder="1" applyAlignment="1">
      <alignment horizontal="left" wrapText="1"/>
    </xf>
    <xf numFmtId="0" fontId="34" fillId="55" borderId="21" xfId="0" applyFont="1" applyFill="1" applyBorder="1" applyAlignment="1">
      <alignment horizontal="left" wrapText="1"/>
    </xf>
    <xf numFmtId="0" fontId="30" fillId="38" borderId="20" xfId="0" applyFont="1" applyFill="1" applyBorder="1" applyAlignment="1">
      <alignment horizontal="left" wrapText="1"/>
    </xf>
    <xf numFmtId="0" fontId="30" fillId="38" borderId="19" xfId="0" applyFont="1" applyFill="1" applyBorder="1" applyAlignment="1">
      <alignment horizontal="left" wrapText="1"/>
    </xf>
    <xf numFmtId="0" fontId="30" fillId="38" borderId="21" xfId="0" applyFont="1" applyFill="1" applyBorder="1" applyAlignment="1">
      <alignment horizontal="left" wrapText="1"/>
    </xf>
    <xf numFmtId="0" fontId="34" fillId="42" borderId="17" xfId="0" applyFont="1" applyFill="1" applyBorder="1" applyAlignment="1">
      <alignment horizontal="left" wrapText="1"/>
    </xf>
    <xf numFmtId="0" fontId="35" fillId="42" borderId="17" xfId="0" applyFont="1" applyFill="1" applyBorder="1" applyAlignment="1">
      <alignment horizontal="left" wrapText="1"/>
    </xf>
    <xf numFmtId="0" fontId="54" fillId="45" borderId="19" xfId="0" applyFont="1" applyFill="1" applyBorder="1" applyAlignment="1">
      <alignment horizontal="left"/>
    </xf>
    <xf numFmtId="0" fontId="54" fillId="45" borderId="21" xfId="0" applyFont="1" applyFill="1" applyBorder="1" applyAlignment="1">
      <alignment horizontal="left"/>
    </xf>
    <xf numFmtId="0" fontId="61" fillId="46" borderId="19" xfId="0" applyFont="1" applyFill="1" applyBorder="1" applyAlignment="1">
      <alignment horizontal="left" vertical="center" wrapText="1"/>
    </xf>
    <xf numFmtId="0" fontId="36" fillId="36" borderId="19" xfId="0" applyFont="1" applyFill="1" applyBorder="1" applyAlignment="1">
      <alignment horizontal="left" vertical="top" wrapText="1"/>
    </xf>
    <xf numFmtId="0" fontId="48" fillId="46" borderId="19" xfId="0" applyFont="1" applyFill="1" applyBorder="1" applyAlignment="1">
      <alignment horizontal="left" vertical="top" wrapText="1"/>
    </xf>
    <xf numFmtId="0" fontId="30" fillId="43" borderId="17" xfId="0" applyFont="1" applyFill="1" applyBorder="1" applyAlignment="1">
      <alignment horizontal="left" wrapText="1"/>
    </xf>
    <xf numFmtId="0" fontId="44" fillId="43" borderId="0" xfId="45" applyFont="1" applyFill="1" applyAlignment="1">
      <alignment horizontal="left" vertical="top"/>
    </xf>
    <xf numFmtId="0" fontId="34" fillId="39" borderId="0" xfId="45" applyFont="1" applyFill="1" applyAlignment="1">
      <alignment horizontal="center" shrinkToFit="1"/>
    </xf>
    <xf numFmtId="0" fontId="64" fillId="46" borderId="17" xfId="0" applyFont="1" applyFill="1" applyBorder="1" applyAlignment="1">
      <alignment horizontal="left" vertical="top" wrapText="1"/>
    </xf>
    <xf numFmtId="0" fontId="64" fillId="46" borderId="15" xfId="0" applyFont="1" applyFill="1" applyBorder="1" applyAlignment="1">
      <alignment horizontal="left" vertical="top" wrapText="1"/>
    </xf>
    <xf numFmtId="0" fontId="28" fillId="36" borderId="17" xfId="0" applyFont="1" applyFill="1" applyBorder="1" applyAlignment="1">
      <alignment horizontal="left" wrapText="1"/>
    </xf>
    <xf numFmtId="0" fontId="28" fillId="33" borderId="17" xfId="0" applyFont="1" applyFill="1" applyBorder="1" applyAlignment="1">
      <alignment horizontal="left"/>
    </xf>
    <xf numFmtId="0" fontId="28" fillId="36" borderId="17" xfId="0" applyFont="1" applyFill="1" applyBorder="1" applyAlignment="1">
      <alignment horizontal="left"/>
    </xf>
    <xf numFmtId="0" fontId="30" fillId="36" borderId="17" xfId="0" applyFont="1" applyFill="1" applyBorder="1" applyAlignment="1">
      <alignment horizontal="left" wrapText="1"/>
    </xf>
    <xf numFmtId="0" fontId="28" fillId="45" borderId="17" xfId="0" applyFont="1" applyFill="1" applyBorder="1" applyAlignment="1">
      <alignment horizontal="left" wrapText="1"/>
    </xf>
    <xf numFmtId="0" fontId="28" fillId="50" borderId="17" xfId="0" applyFont="1" applyFill="1" applyBorder="1" applyAlignment="1">
      <alignment horizontal="left"/>
    </xf>
    <xf numFmtId="0" fontId="28" fillId="51" borderId="17" xfId="0" applyFont="1" applyFill="1" applyBorder="1" applyAlignment="1">
      <alignment horizontal="left" wrapText="1"/>
    </xf>
    <xf numFmtId="0" fontId="30" fillId="40" borderId="17" xfId="0" applyFont="1" applyFill="1" applyBorder="1" applyAlignment="1">
      <alignment horizontal="left" wrapText="1"/>
    </xf>
    <xf numFmtId="0" fontId="28" fillId="40" borderId="17" xfId="0" applyFont="1" applyFill="1" applyBorder="1" applyAlignment="1">
      <alignment horizontal="left" wrapText="1"/>
    </xf>
    <xf numFmtId="0" fontId="28" fillId="48" borderId="17" xfId="0" applyFont="1" applyFill="1" applyBorder="1" applyAlignment="1">
      <alignment horizontal="left" wrapText="1"/>
    </xf>
    <xf numFmtId="0" fontId="28" fillId="37" borderId="17" xfId="0" applyFont="1" applyFill="1" applyBorder="1" applyAlignment="1">
      <alignment horizontal="left" wrapText="1"/>
    </xf>
    <xf numFmtId="0" fontId="28" fillId="36" borderId="19" xfId="0" applyFont="1" applyFill="1" applyBorder="1" applyAlignment="1">
      <alignment horizontal="left" vertical="top" wrapText="1"/>
    </xf>
    <xf numFmtId="0" fontId="28" fillId="33" borderId="17" xfId="0" applyFont="1" applyFill="1" applyBorder="1" applyAlignment="1">
      <alignment horizontal="left" wrapText="1"/>
    </xf>
    <xf numFmtId="0" fontId="36" fillId="33" borderId="17" xfId="0" applyFont="1" applyFill="1" applyBorder="1" applyAlignment="1">
      <alignment horizontal="left"/>
    </xf>
    <xf numFmtId="0" fontId="26" fillId="0" borderId="0" xfId="0" applyFont="1" applyFill="1" applyAlignment="1">
      <alignment horizontal="center"/>
    </xf>
    <xf numFmtId="0" fontId="28" fillId="45" borderId="17" xfId="0" applyFont="1" applyFill="1" applyBorder="1" applyAlignment="1">
      <alignment horizontal="left"/>
    </xf>
    <xf numFmtId="0" fontId="36" fillId="50" borderId="17" xfId="0" applyFont="1" applyFill="1" applyBorder="1" applyAlignment="1">
      <alignment horizontal="left"/>
    </xf>
    <xf numFmtId="0" fontId="28" fillId="38" borderId="17" xfId="0" applyFont="1" applyFill="1" applyBorder="1" applyAlignment="1">
      <alignment horizontal="left" wrapText="1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/>
    </xf>
  </cellXfs>
  <cellStyles count="4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Comma_2.งบ ผวจ.- ม.ค.52" xfId="46"/>
    <cellStyle name="Normal" xfId="0" builtinId="0"/>
    <cellStyle name="Normal_2.งบ ผวจ.- ม.ค.52" xfId="45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 4" xfId="44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3" xfId="43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352"/>
  <sheetViews>
    <sheetView view="pageBreakPreview" topLeftCell="A351" zoomScale="90" zoomScaleNormal="100" zoomScaleSheetLayoutView="90" workbookViewId="0">
      <selection activeCell="F357" sqref="F357"/>
    </sheetView>
  </sheetViews>
  <sheetFormatPr defaultColWidth="9" defaultRowHeight="24" x14ac:dyDescent="0.55000000000000004"/>
  <cols>
    <col min="1" max="1" width="6.5" style="43" customWidth="1"/>
    <col min="2" max="2" width="12.5" style="103" customWidth="1"/>
    <col min="3" max="3" width="16.5" style="103" customWidth="1"/>
    <col min="4" max="4" width="4.875" style="103" hidden="1" customWidth="1"/>
    <col min="5" max="5" width="47.875" style="43" customWidth="1"/>
    <col min="6" max="6" width="10.125" style="103" customWidth="1"/>
    <col min="7" max="7" width="15.5" style="70" customWidth="1"/>
    <col min="8" max="8" width="15.125" style="70" customWidth="1"/>
    <col min="9" max="9" width="16.375" style="70" customWidth="1"/>
    <col min="10" max="10" width="14.25" style="70" customWidth="1"/>
    <col min="11" max="11" width="27" style="43" customWidth="1"/>
    <col min="12" max="12" width="14.875" style="43" customWidth="1"/>
    <col min="13" max="16384" width="9" style="43"/>
  </cols>
  <sheetData>
    <row r="1" spans="1:12" x14ac:dyDescent="0.55000000000000004">
      <c r="A1" s="439" t="s">
        <v>1324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</row>
    <row r="2" spans="1:12" x14ac:dyDescent="0.55000000000000004">
      <c r="A2" s="439" t="s">
        <v>707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</row>
    <row r="3" spans="1:12" x14ac:dyDescent="0.55000000000000004">
      <c r="A3" s="439" t="s">
        <v>708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</row>
    <row r="4" spans="1:12" ht="27.75" customHeight="1" x14ac:dyDescent="0.65">
      <c r="A4" s="440" t="s">
        <v>1335</v>
      </c>
      <c r="B4" s="440"/>
      <c r="C4" s="440"/>
      <c r="D4" s="440"/>
      <c r="E4" s="440"/>
      <c r="F4" s="440"/>
      <c r="G4" s="440"/>
      <c r="H4" s="440"/>
      <c r="I4" s="440"/>
      <c r="J4" s="44"/>
      <c r="K4" s="422"/>
    </row>
    <row r="5" spans="1:12" s="47" customFormat="1" x14ac:dyDescent="0.55000000000000004">
      <c r="A5" s="45" t="s">
        <v>710</v>
      </c>
      <c r="B5" s="45" t="s">
        <v>711</v>
      </c>
      <c r="C5" s="45" t="s">
        <v>712</v>
      </c>
      <c r="D5" s="45"/>
      <c r="E5" s="45" t="s">
        <v>713</v>
      </c>
      <c r="F5" s="45" t="s">
        <v>714</v>
      </c>
      <c r="G5" s="46" t="s">
        <v>715</v>
      </c>
      <c r="H5" s="46" t="s">
        <v>716</v>
      </c>
      <c r="I5" s="46" t="s">
        <v>717</v>
      </c>
      <c r="J5" s="46" t="s">
        <v>718</v>
      </c>
      <c r="K5" s="45" t="s">
        <v>719</v>
      </c>
    </row>
    <row r="6" spans="1:12" s="47" customFormat="1" x14ac:dyDescent="0.55000000000000004">
      <c r="A6" s="48" t="s">
        <v>720</v>
      </c>
      <c r="B6" s="48"/>
      <c r="C6" s="48" t="s">
        <v>721</v>
      </c>
      <c r="D6" s="48"/>
      <c r="E6" s="48"/>
      <c r="F6" s="48"/>
      <c r="G6" s="49"/>
      <c r="H6" s="49"/>
      <c r="I6" s="49" t="s">
        <v>722</v>
      </c>
      <c r="J6" s="49"/>
      <c r="K6" s="48"/>
    </row>
    <row r="7" spans="1:12" x14ac:dyDescent="0.55000000000000004">
      <c r="A7" s="50">
        <v>1</v>
      </c>
      <c r="B7" s="50" t="s">
        <v>428</v>
      </c>
      <c r="C7" s="51">
        <v>100000000838</v>
      </c>
      <c r="D7" s="50">
        <v>0</v>
      </c>
      <c r="E7" s="52" t="s">
        <v>519</v>
      </c>
      <c r="F7" s="50" t="s">
        <v>723</v>
      </c>
      <c r="G7" s="53">
        <v>1296000</v>
      </c>
      <c r="H7" s="53">
        <v>1296000</v>
      </c>
      <c r="I7" s="53">
        <v>-1295999</v>
      </c>
      <c r="J7" s="53">
        <v>1</v>
      </c>
      <c r="K7" s="54"/>
    </row>
    <row r="8" spans="1:12" ht="21.6" customHeight="1" x14ac:dyDescent="0.55000000000000004">
      <c r="A8" s="50"/>
      <c r="B8" s="50"/>
      <c r="C8" s="55"/>
      <c r="D8" s="55"/>
      <c r="E8" s="52"/>
      <c r="F8" s="56"/>
      <c r="G8" s="56"/>
      <c r="H8" s="53"/>
      <c r="I8" s="56"/>
      <c r="J8" s="56"/>
      <c r="K8" s="54"/>
      <c r="L8" s="57">
        <f>SUM(H7:H7)</f>
        <v>1296000</v>
      </c>
    </row>
    <row r="9" spans="1:12" ht="27.75" customHeight="1" x14ac:dyDescent="0.65">
      <c r="A9" s="440" t="s">
        <v>1338</v>
      </c>
      <c r="B9" s="440"/>
      <c r="C9" s="440"/>
      <c r="D9" s="440"/>
      <c r="E9" s="440"/>
      <c r="F9" s="440"/>
      <c r="G9" s="440"/>
      <c r="H9" s="440"/>
      <c r="I9" s="440"/>
      <c r="J9" s="44"/>
      <c r="K9" s="422"/>
    </row>
    <row r="10" spans="1:12" s="47" customFormat="1" x14ac:dyDescent="0.55000000000000004">
      <c r="A10" s="45" t="s">
        <v>710</v>
      </c>
      <c r="B10" s="45" t="s">
        <v>711</v>
      </c>
      <c r="C10" s="45" t="s">
        <v>712</v>
      </c>
      <c r="D10" s="45"/>
      <c r="E10" s="45" t="s">
        <v>713</v>
      </c>
      <c r="F10" s="45" t="s">
        <v>714</v>
      </c>
      <c r="G10" s="46" t="s">
        <v>715</v>
      </c>
      <c r="H10" s="46" t="s">
        <v>716</v>
      </c>
      <c r="I10" s="46" t="s">
        <v>717</v>
      </c>
      <c r="J10" s="46" t="s">
        <v>718</v>
      </c>
      <c r="K10" s="45" t="s">
        <v>719</v>
      </c>
    </row>
    <row r="11" spans="1:12" s="47" customFormat="1" x14ac:dyDescent="0.55000000000000004">
      <c r="A11" s="48" t="s">
        <v>720</v>
      </c>
      <c r="B11" s="48"/>
      <c r="C11" s="48" t="s">
        <v>721</v>
      </c>
      <c r="D11" s="48"/>
      <c r="E11" s="48"/>
      <c r="F11" s="48"/>
      <c r="G11" s="49"/>
      <c r="H11" s="49"/>
      <c r="I11" s="49" t="s">
        <v>722</v>
      </c>
      <c r="J11" s="49"/>
      <c r="K11" s="48"/>
    </row>
    <row r="12" spans="1:12" x14ac:dyDescent="0.55000000000000004">
      <c r="A12" s="50">
        <v>1</v>
      </c>
      <c r="B12" s="50" t="s">
        <v>428</v>
      </c>
      <c r="C12" s="51">
        <v>100000000834</v>
      </c>
      <c r="D12" s="50">
        <v>0</v>
      </c>
      <c r="E12" s="52" t="s">
        <v>515</v>
      </c>
      <c r="F12" s="50" t="s">
        <v>724</v>
      </c>
      <c r="G12" s="53">
        <f>+H12/4</f>
        <v>116000</v>
      </c>
      <c r="H12" s="53">
        <v>464000</v>
      </c>
      <c r="I12" s="53">
        <v>-463999</v>
      </c>
      <c r="J12" s="53">
        <v>1</v>
      </c>
      <c r="K12" s="54"/>
    </row>
    <row r="13" spans="1:12" ht="21.6" customHeight="1" x14ac:dyDescent="0.55000000000000004">
      <c r="A13" s="50"/>
      <c r="B13" s="50"/>
      <c r="C13" s="55"/>
      <c r="D13" s="55"/>
      <c r="E13" s="52"/>
      <c r="F13" s="56"/>
      <c r="G13" s="56"/>
      <c r="H13" s="53"/>
      <c r="I13" s="56"/>
      <c r="J13" s="56"/>
      <c r="K13" s="54"/>
      <c r="L13" s="57">
        <f>SUM(H12:H12)</f>
        <v>464000</v>
      </c>
    </row>
    <row r="14" spans="1:12" ht="27.75" customHeight="1" x14ac:dyDescent="0.55000000000000004">
      <c r="A14" s="440" t="s">
        <v>1339</v>
      </c>
      <c r="B14" s="440"/>
      <c r="C14" s="440"/>
      <c r="D14" s="440"/>
      <c r="E14" s="440"/>
      <c r="F14" s="440"/>
      <c r="G14" s="440"/>
      <c r="H14" s="440"/>
      <c r="I14" s="440"/>
      <c r="J14" s="165"/>
      <c r="K14" s="199"/>
    </row>
    <row r="15" spans="1:12" s="47" customFormat="1" x14ac:dyDescent="0.55000000000000004">
      <c r="A15" s="45" t="s">
        <v>710</v>
      </c>
      <c r="B15" s="45" t="s">
        <v>711</v>
      </c>
      <c r="C15" s="45" t="s">
        <v>712</v>
      </c>
      <c r="D15" s="45"/>
      <c r="E15" s="45" t="s">
        <v>713</v>
      </c>
      <c r="F15" s="45" t="s">
        <v>714</v>
      </c>
      <c r="G15" s="46" t="s">
        <v>715</v>
      </c>
      <c r="H15" s="46" t="s">
        <v>716</v>
      </c>
      <c r="I15" s="46" t="s">
        <v>717</v>
      </c>
      <c r="J15" s="46" t="s">
        <v>718</v>
      </c>
      <c r="K15" s="45" t="s">
        <v>719</v>
      </c>
    </row>
    <row r="16" spans="1:12" s="47" customFormat="1" x14ac:dyDescent="0.55000000000000004">
      <c r="A16" s="48" t="s">
        <v>720</v>
      </c>
      <c r="B16" s="48"/>
      <c r="C16" s="48" t="s">
        <v>721</v>
      </c>
      <c r="D16" s="48"/>
      <c r="E16" s="48"/>
      <c r="F16" s="48"/>
      <c r="G16" s="49"/>
      <c r="H16" s="49"/>
      <c r="I16" s="49" t="s">
        <v>1321</v>
      </c>
      <c r="J16" s="49"/>
      <c r="K16" s="48"/>
    </row>
    <row r="17" spans="1:12" x14ac:dyDescent="0.55000000000000004">
      <c r="A17" s="50">
        <v>1</v>
      </c>
      <c r="B17" s="50" t="s">
        <v>382</v>
      </c>
      <c r="C17" s="51">
        <v>100000000002</v>
      </c>
      <c r="D17" s="50">
        <v>0</v>
      </c>
      <c r="E17" s="52" t="s">
        <v>726</v>
      </c>
      <c r="F17" s="50" t="s">
        <v>727</v>
      </c>
      <c r="G17" s="53">
        <v>1290000</v>
      </c>
      <c r="H17" s="53">
        <v>1290000</v>
      </c>
      <c r="I17" s="53">
        <v>-1289999</v>
      </c>
      <c r="J17" s="58">
        <v>1</v>
      </c>
      <c r="K17" s="54"/>
    </row>
    <row r="18" spans="1:12" x14ac:dyDescent="0.55000000000000004">
      <c r="A18" s="50">
        <v>2</v>
      </c>
      <c r="B18" s="50" t="s">
        <v>428</v>
      </c>
      <c r="C18" s="51">
        <v>100000000833</v>
      </c>
      <c r="D18" s="50">
        <v>0</v>
      </c>
      <c r="E18" s="52" t="s">
        <v>514</v>
      </c>
      <c r="F18" s="50" t="s">
        <v>728</v>
      </c>
      <c r="G18" s="53">
        <v>657000</v>
      </c>
      <c r="H18" s="53">
        <v>657000</v>
      </c>
      <c r="I18" s="53">
        <v>-656999</v>
      </c>
      <c r="J18" s="58">
        <v>1</v>
      </c>
      <c r="K18" s="54"/>
    </row>
    <row r="19" spans="1:12" x14ac:dyDescent="0.55000000000000004">
      <c r="A19" s="50">
        <v>3</v>
      </c>
      <c r="B19" s="50" t="s">
        <v>428</v>
      </c>
      <c r="C19" s="51">
        <v>100000000836</v>
      </c>
      <c r="D19" s="50">
        <v>0</v>
      </c>
      <c r="E19" s="52" t="s">
        <v>517</v>
      </c>
      <c r="F19" s="50" t="s">
        <v>729</v>
      </c>
      <c r="G19" s="53">
        <v>6800</v>
      </c>
      <c r="H19" s="53">
        <v>6800</v>
      </c>
      <c r="I19" s="53">
        <v>-6799</v>
      </c>
      <c r="J19" s="58">
        <v>1</v>
      </c>
      <c r="K19" s="54"/>
    </row>
    <row r="20" spans="1:12" x14ac:dyDescent="0.55000000000000004">
      <c r="A20" s="50">
        <v>4</v>
      </c>
      <c r="B20" s="50" t="s">
        <v>428</v>
      </c>
      <c r="C20" s="51">
        <v>100000000837</v>
      </c>
      <c r="D20" s="50">
        <v>0</v>
      </c>
      <c r="E20" s="52" t="s">
        <v>518</v>
      </c>
      <c r="F20" s="50" t="s">
        <v>728</v>
      </c>
      <c r="G20" s="53">
        <v>19800</v>
      </c>
      <c r="H20" s="53">
        <v>19800</v>
      </c>
      <c r="I20" s="53">
        <v>-19799</v>
      </c>
      <c r="J20" s="58">
        <v>1</v>
      </c>
      <c r="K20" s="54"/>
    </row>
    <row r="21" spans="1:12" x14ac:dyDescent="0.55000000000000004">
      <c r="A21" s="50">
        <v>5</v>
      </c>
      <c r="B21" s="50" t="s">
        <v>428</v>
      </c>
      <c r="C21" s="51">
        <v>100000000822</v>
      </c>
      <c r="D21" s="50">
        <v>0</v>
      </c>
      <c r="E21" s="52" t="s">
        <v>576</v>
      </c>
      <c r="F21" s="50" t="s">
        <v>728</v>
      </c>
      <c r="G21" s="53">
        <v>34360</v>
      </c>
      <c r="H21" s="53">
        <v>34360</v>
      </c>
      <c r="I21" s="53">
        <v>-34359</v>
      </c>
      <c r="J21" s="58">
        <v>1</v>
      </c>
      <c r="K21" s="54"/>
    </row>
    <row r="22" spans="1:12" x14ac:dyDescent="0.55000000000000004">
      <c r="A22" s="50">
        <v>6</v>
      </c>
      <c r="B22" s="50" t="s">
        <v>428</v>
      </c>
      <c r="C22" s="51">
        <v>100000000823</v>
      </c>
      <c r="D22" s="50">
        <v>0</v>
      </c>
      <c r="E22" s="52" t="s">
        <v>577</v>
      </c>
      <c r="F22" s="50" t="s">
        <v>723</v>
      </c>
      <c r="G22" s="53">
        <v>5190</v>
      </c>
      <c r="H22" s="53">
        <v>5190</v>
      </c>
      <c r="I22" s="53">
        <v>-5189</v>
      </c>
      <c r="J22" s="58">
        <v>1</v>
      </c>
      <c r="K22" s="54"/>
    </row>
    <row r="23" spans="1:12" x14ac:dyDescent="0.55000000000000004">
      <c r="A23" s="50"/>
      <c r="B23" s="50"/>
      <c r="C23" s="51"/>
      <c r="D23" s="50"/>
      <c r="E23" s="52"/>
      <c r="F23" s="50"/>
      <c r="G23" s="53"/>
      <c r="H23" s="53"/>
      <c r="I23" s="53"/>
      <c r="J23" s="53"/>
      <c r="K23" s="54"/>
      <c r="L23" s="57">
        <f>SUM(H17:H22)</f>
        <v>2013150</v>
      </c>
    </row>
    <row r="24" spans="1:12" ht="27.75" customHeight="1" x14ac:dyDescent="0.55000000000000004">
      <c r="A24" s="428" t="s">
        <v>732</v>
      </c>
      <c r="B24" s="429"/>
      <c r="C24" s="429"/>
      <c r="D24" s="429"/>
      <c r="E24" s="428"/>
      <c r="F24" s="429"/>
      <c r="G24" s="430"/>
      <c r="H24" s="430"/>
      <c r="I24" s="430"/>
      <c r="J24" s="431"/>
      <c r="K24" s="59"/>
    </row>
    <row r="25" spans="1:12" s="47" customFormat="1" x14ac:dyDescent="0.55000000000000004">
      <c r="A25" s="45" t="s">
        <v>710</v>
      </c>
      <c r="B25" s="45" t="s">
        <v>711</v>
      </c>
      <c r="C25" s="45" t="s">
        <v>712</v>
      </c>
      <c r="D25" s="45"/>
      <c r="E25" s="45" t="s">
        <v>713</v>
      </c>
      <c r="F25" s="45" t="s">
        <v>714</v>
      </c>
      <c r="G25" s="46" t="s">
        <v>715</v>
      </c>
      <c r="H25" s="46" t="s">
        <v>716</v>
      </c>
      <c r="I25" s="46" t="s">
        <v>717</v>
      </c>
      <c r="J25" s="46" t="s">
        <v>718</v>
      </c>
      <c r="K25" s="45" t="s">
        <v>719</v>
      </c>
    </row>
    <row r="26" spans="1:12" s="47" customFormat="1" x14ac:dyDescent="0.55000000000000004">
      <c r="A26" s="48" t="s">
        <v>720</v>
      </c>
      <c r="B26" s="48"/>
      <c r="C26" s="48" t="s">
        <v>721</v>
      </c>
      <c r="D26" s="48"/>
      <c r="E26" s="48"/>
      <c r="F26" s="48"/>
      <c r="G26" s="49"/>
      <c r="H26" s="49"/>
      <c r="I26" s="49" t="s">
        <v>1321</v>
      </c>
      <c r="J26" s="49"/>
      <c r="K26" s="48"/>
    </row>
    <row r="27" spans="1:12" ht="23.45" customHeight="1" x14ac:dyDescent="0.55000000000000004">
      <c r="A27" s="50">
        <v>1</v>
      </c>
      <c r="B27" s="50" t="s">
        <v>384</v>
      </c>
      <c r="C27" s="51">
        <v>100000000045</v>
      </c>
      <c r="D27" s="50">
        <v>0</v>
      </c>
      <c r="E27" s="158" t="s">
        <v>733</v>
      </c>
      <c r="F27" s="50" t="s">
        <v>734</v>
      </c>
      <c r="G27" s="53">
        <v>40000</v>
      </c>
      <c r="H27" s="53">
        <v>80000</v>
      </c>
      <c r="I27" s="53">
        <v>-79999</v>
      </c>
      <c r="J27" s="53">
        <v>1</v>
      </c>
      <c r="K27" s="50"/>
    </row>
    <row r="28" spans="1:12" ht="23.45" customHeight="1" x14ac:dyDescent="0.55000000000000004">
      <c r="A28" s="50">
        <v>2</v>
      </c>
      <c r="B28" s="50" t="s">
        <v>384</v>
      </c>
      <c r="C28" s="51">
        <v>100000000046</v>
      </c>
      <c r="D28" s="50">
        <v>0</v>
      </c>
      <c r="E28" s="158" t="s">
        <v>735</v>
      </c>
      <c r="F28" s="50" t="s">
        <v>736</v>
      </c>
      <c r="G28" s="53">
        <v>30000</v>
      </c>
      <c r="H28" s="53">
        <v>30000</v>
      </c>
      <c r="I28" s="53">
        <v>-29999</v>
      </c>
      <c r="J28" s="53">
        <v>1</v>
      </c>
      <c r="K28" s="50"/>
    </row>
    <row r="29" spans="1:12" ht="23.45" customHeight="1" x14ac:dyDescent="0.55000000000000004">
      <c r="A29" s="50">
        <v>3</v>
      </c>
      <c r="B29" s="50" t="s">
        <v>384</v>
      </c>
      <c r="C29" s="51">
        <v>100000000047</v>
      </c>
      <c r="D29" s="50">
        <v>0</v>
      </c>
      <c r="E29" s="158" t="s">
        <v>737</v>
      </c>
      <c r="F29" s="50" t="s">
        <v>738</v>
      </c>
      <c r="G29" s="53">
        <f>+H29/4</f>
        <v>10500</v>
      </c>
      <c r="H29" s="53">
        <v>42000</v>
      </c>
      <c r="I29" s="53">
        <v>-41999</v>
      </c>
      <c r="J29" s="53">
        <v>1</v>
      </c>
      <c r="K29" s="50"/>
    </row>
    <row r="30" spans="1:12" ht="23.45" customHeight="1" x14ac:dyDescent="0.55000000000000004">
      <c r="A30" s="50">
        <v>4</v>
      </c>
      <c r="B30" s="50" t="s">
        <v>384</v>
      </c>
      <c r="C30" s="51">
        <v>100000000048</v>
      </c>
      <c r="D30" s="50">
        <v>0</v>
      </c>
      <c r="E30" s="158" t="s">
        <v>739</v>
      </c>
      <c r="F30" s="50" t="s">
        <v>724</v>
      </c>
      <c r="G30" s="53">
        <f>+H30/4</f>
        <v>18500</v>
      </c>
      <c r="H30" s="53">
        <v>74000</v>
      </c>
      <c r="I30" s="53">
        <v>-73999</v>
      </c>
      <c r="J30" s="53">
        <v>1</v>
      </c>
      <c r="K30" s="50"/>
    </row>
    <row r="31" spans="1:12" ht="23.45" customHeight="1" x14ac:dyDescent="0.55000000000000004">
      <c r="A31" s="50">
        <v>5</v>
      </c>
      <c r="B31" s="50" t="s">
        <v>384</v>
      </c>
      <c r="C31" s="51">
        <v>100000000049</v>
      </c>
      <c r="D31" s="50">
        <v>0</v>
      </c>
      <c r="E31" s="158" t="s">
        <v>740</v>
      </c>
      <c r="F31" s="50" t="s">
        <v>724</v>
      </c>
      <c r="G31" s="53">
        <v>10000</v>
      </c>
      <c r="H31" s="53">
        <v>40000</v>
      </c>
      <c r="I31" s="53">
        <v>-39999</v>
      </c>
      <c r="J31" s="53">
        <v>1</v>
      </c>
      <c r="K31" s="50"/>
    </row>
    <row r="32" spans="1:12" ht="23.45" customHeight="1" x14ac:dyDescent="0.55000000000000004">
      <c r="A32" s="50">
        <v>6</v>
      </c>
      <c r="B32" s="50" t="s">
        <v>384</v>
      </c>
      <c r="C32" s="51">
        <v>100000000050</v>
      </c>
      <c r="D32" s="50">
        <v>0</v>
      </c>
      <c r="E32" s="158" t="s">
        <v>390</v>
      </c>
      <c r="F32" s="50" t="s">
        <v>741</v>
      </c>
      <c r="G32" s="53">
        <v>5000</v>
      </c>
      <c r="H32" s="53">
        <v>10000</v>
      </c>
      <c r="I32" s="53">
        <v>-9999</v>
      </c>
      <c r="J32" s="53">
        <v>1</v>
      </c>
      <c r="K32" s="50"/>
    </row>
    <row r="33" spans="1:12" ht="23.45" customHeight="1" x14ac:dyDescent="0.55000000000000004">
      <c r="A33" s="50">
        <v>7</v>
      </c>
      <c r="B33" s="50" t="s">
        <v>428</v>
      </c>
      <c r="C33" s="51">
        <v>100000000808</v>
      </c>
      <c r="D33" s="50"/>
      <c r="E33" s="30" t="s">
        <v>649</v>
      </c>
      <c r="F33" s="50" t="s">
        <v>723</v>
      </c>
      <c r="G33" s="53">
        <v>13000</v>
      </c>
      <c r="H33" s="33">
        <v>13000</v>
      </c>
      <c r="I33" s="33">
        <v>-12999</v>
      </c>
      <c r="J33" s="53">
        <v>1</v>
      </c>
      <c r="K33" s="50"/>
    </row>
    <row r="34" spans="1:12" ht="23.45" customHeight="1" x14ac:dyDescent="0.55000000000000004">
      <c r="A34" s="50">
        <v>8</v>
      </c>
      <c r="B34" s="50" t="s">
        <v>428</v>
      </c>
      <c r="C34" s="51">
        <v>100000000809</v>
      </c>
      <c r="D34" s="50">
        <v>0</v>
      </c>
      <c r="E34" s="52" t="s">
        <v>656</v>
      </c>
      <c r="F34" s="50" t="s">
        <v>742</v>
      </c>
      <c r="G34" s="53">
        <v>10000</v>
      </c>
      <c r="H34" s="53">
        <v>10000</v>
      </c>
      <c r="I34" s="53">
        <v>-9999</v>
      </c>
      <c r="J34" s="53">
        <v>1</v>
      </c>
      <c r="K34" s="50"/>
    </row>
    <row r="35" spans="1:12" ht="23.45" customHeight="1" x14ac:dyDescent="0.55000000000000004">
      <c r="A35" s="50">
        <v>9</v>
      </c>
      <c r="B35" s="50" t="s">
        <v>428</v>
      </c>
      <c r="C35" s="51">
        <v>100000000810</v>
      </c>
      <c r="D35" s="50">
        <v>0</v>
      </c>
      <c r="E35" s="52" t="s">
        <v>658</v>
      </c>
      <c r="F35" s="50" t="s">
        <v>742</v>
      </c>
      <c r="G35" s="53">
        <v>7500</v>
      </c>
      <c r="H35" s="53">
        <v>7500</v>
      </c>
      <c r="I35" s="53">
        <v>-7499</v>
      </c>
      <c r="J35" s="53">
        <v>1</v>
      </c>
      <c r="K35" s="50"/>
    </row>
    <row r="36" spans="1:12" ht="23.45" customHeight="1" x14ac:dyDescent="0.55000000000000004">
      <c r="A36" s="50">
        <v>10</v>
      </c>
      <c r="B36" s="50" t="s">
        <v>428</v>
      </c>
      <c r="C36" s="51">
        <v>100000000811</v>
      </c>
      <c r="D36" s="50">
        <v>0</v>
      </c>
      <c r="E36" s="52" t="s">
        <v>630</v>
      </c>
      <c r="F36" s="50" t="s">
        <v>728</v>
      </c>
      <c r="G36" s="53">
        <v>21500</v>
      </c>
      <c r="H36" s="53">
        <v>21500</v>
      </c>
      <c r="I36" s="53">
        <v>-21499</v>
      </c>
      <c r="J36" s="53">
        <v>1</v>
      </c>
      <c r="K36" s="50"/>
    </row>
    <row r="37" spans="1:12" ht="23.45" customHeight="1" x14ac:dyDescent="0.55000000000000004">
      <c r="A37" s="50">
        <v>11</v>
      </c>
      <c r="B37" s="50" t="s">
        <v>428</v>
      </c>
      <c r="C37" s="51">
        <v>100000000812</v>
      </c>
      <c r="D37" s="50">
        <v>0</v>
      </c>
      <c r="E37" s="52" t="s">
        <v>606</v>
      </c>
      <c r="F37" s="50" t="s">
        <v>741</v>
      </c>
      <c r="G37" s="53">
        <v>20000</v>
      </c>
      <c r="H37" s="53">
        <v>40000</v>
      </c>
      <c r="I37" s="53">
        <v>-39999</v>
      </c>
      <c r="J37" s="53">
        <v>1</v>
      </c>
      <c r="K37" s="50"/>
    </row>
    <row r="38" spans="1:12" ht="23.45" customHeight="1" x14ac:dyDescent="0.55000000000000004">
      <c r="A38" s="50">
        <v>12</v>
      </c>
      <c r="B38" s="50" t="s">
        <v>428</v>
      </c>
      <c r="C38" s="51">
        <v>100000000813</v>
      </c>
      <c r="D38" s="50">
        <v>0</v>
      </c>
      <c r="E38" s="52" t="s">
        <v>607</v>
      </c>
      <c r="F38" s="50" t="s">
        <v>743</v>
      </c>
      <c r="G38" s="53">
        <v>3000</v>
      </c>
      <c r="H38" s="53">
        <v>9000</v>
      </c>
      <c r="I38" s="53">
        <v>-8999</v>
      </c>
      <c r="J38" s="53">
        <v>1</v>
      </c>
      <c r="K38" s="50"/>
    </row>
    <row r="39" spans="1:12" ht="23.45" customHeight="1" x14ac:dyDescent="0.55000000000000004">
      <c r="A39" s="50">
        <v>13</v>
      </c>
      <c r="B39" s="50" t="s">
        <v>428</v>
      </c>
      <c r="C39" s="51">
        <v>100000000814</v>
      </c>
      <c r="D39" s="50">
        <v>0</v>
      </c>
      <c r="E39" s="52" t="s">
        <v>608</v>
      </c>
      <c r="F39" s="50" t="s">
        <v>744</v>
      </c>
      <c r="G39" s="53">
        <v>11000</v>
      </c>
      <c r="H39" s="53">
        <v>11000</v>
      </c>
      <c r="I39" s="53">
        <v>-10999</v>
      </c>
      <c r="J39" s="53">
        <v>1</v>
      </c>
      <c r="K39" s="50"/>
    </row>
    <row r="40" spans="1:12" ht="23.45" customHeight="1" x14ac:dyDescent="0.55000000000000004">
      <c r="A40" s="50">
        <v>14</v>
      </c>
      <c r="B40" s="50" t="s">
        <v>428</v>
      </c>
      <c r="C40" s="51">
        <v>100000000815</v>
      </c>
      <c r="D40" s="50">
        <v>0</v>
      </c>
      <c r="E40" s="52" t="s">
        <v>745</v>
      </c>
      <c r="F40" s="50" t="s">
        <v>723</v>
      </c>
      <c r="G40" s="53">
        <v>8000</v>
      </c>
      <c r="H40" s="53">
        <v>8000</v>
      </c>
      <c r="I40" s="53">
        <v>-7999</v>
      </c>
      <c r="J40" s="53">
        <v>1</v>
      </c>
      <c r="K40" s="50"/>
    </row>
    <row r="41" spans="1:12" ht="23.45" customHeight="1" x14ac:dyDescent="0.55000000000000004">
      <c r="A41" s="50">
        <v>15</v>
      </c>
      <c r="B41" s="50" t="s">
        <v>428</v>
      </c>
      <c r="C41" s="51">
        <v>100000000839</v>
      </c>
      <c r="D41" s="50">
        <v>0</v>
      </c>
      <c r="E41" s="52" t="s">
        <v>520</v>
      </c>
      <c r="F41" s="50" t="s">
        <v>746</v>
      </c>
      <c r="G41" s="53">
        <v>6000</v>
      </c>
      <c r="H41" s="53">
        <v>132000</v>
      </c>
      <c r="I41" s="53">
        <v>-131999</v>
      </c>
      <c r="J41" s="53">
        <v>1</v>
      </c>
      <c r="K41" s="50"/>
    </row>
    <row r="42" spans="1:12" ht="23.45" customHeight="1" x14ac:dyDescent="0.55000000000000004">
      <c r="A42" s="50">
        <v>16</v>
      </c>
      <c r="B42" s="50" t="s">
        <v>428</v>
      </c>
      <c r="C42" s="51">
        <v>100000000840</v>
      </c>
      <c r="D42" s="50">
        <v>0</v>
      </c>
      <c r="E42" s="52" t="s">
        <v>521</v>
      </c>
      <c r="F42" s="50" t="s">
        <v>724</v>
      </c>
      <c r="G42" s="53">
        <v>7000</v>
      </c>
      <c r="H42" s="53">
        <v>28000</v>
      </c>
      <c r="I42" s="53">
        <v>-27999</v>
      </c>
      <c r="J42" s="53">
        <v>1</v>
      </c>
      <c r="K42" s="50"/>
    </row>
    <row r="43" spans="1:12" ht="23.45" customHeight="1" x14ac:dyDescent="0.55000000000000004">
      <c r="A43" s="50">
        <v>17</v>
      </c>
      <c r="B43" s="50" t="s">
        <v>428</v>
      </c>
      <c r="C43" s="51">
        <v>100000000841</v>
      </c>
      <c r="D43" s="50">
        <v>0</v>
      </c>
      <c r="E43" s="52" t="s">
        <v>522</v>
      </c>
      <c r="F43" s="50" t="s">
        <v>747</v>
      </c>
      <c r="G43" s="53">
        <v>10000</v>
      </c>
      <c r="H43" s="53">
        <v>170000</v>
      </c>
      <c r="I43" s="53">
        <v>-169999</v>
      </c>
      <c r="J43" s="53">
        <v>1</v>
      </c>
      <c r="K43" s="50"/>
    </row>
    <row r="44" spans="1:12" ht="23.45" customHeight="1" x14ac:dyDescent="0.55000000000000004">
      <c r="A44" s="50">
        <v>18</v>
      </c>
      <c r="B44" s="50" t="s">
        <v>428</v>
      </c>
      <c r="C44" s="51">
        <v>100000000842</v>
      </c>
      <c r="D44" s="50">
        <v>0</v>
      </c>
      <c r="E44" s="52" t="s">
        <v>523</v>
      </c>
      <c r="F44" s="50" t="s">
        <v>723</v>
      </c>
      <c r="G44" s="53">
        <v>11500</v>
      </c>
      <c r="H44" s="53">
        <v>11500</v>
      </c>
      <c r="I44" s="53">
        <v>-11499</v>
      </c>
      <c r="J44" s="53">
        <v>1</v>
      </c>
      <c r="K44" s="50"/>
    </row>
    <row r="45" spans="1:12" ht="23.45" customHeight="1" x14ac:dyDescent="0.55000000000000004">
      <c r="A45" s="50">
        <v>19</v>
      </c>
      <c r="B45" s="50" t="s">
        <v>428</v>
      </c>
      <c r="C45" s="51">
        <v>100000000818</v>
      </c>
      <c r="D45" s="50">
        <v>0</v>
      </c>
      <c r="E45" s="52" t="s">
        <v>572</v>
      </c>
      <c r="F45" s="50" t="s">
        <v>723</v>
      </c>
      <c r="G45" s="53">
        <v>10790</v>
      </c>
      <c r="H45" s="53">
        <v>10790</v>
      </c>
      <c r="I45" s="53">
        <v>-10789</v>
      </c>
      <c r="J45" s="53">
        <v>1</v>
      </c>
      <c r="K45" s="54"/>
    </row>
    <row r="46" spans="1:12" ht="24" customHeight="1" x14ac:dyDescent="0.55000000000000004">
      <c r="A46" s="50"/>
      <c r="B46" s="50"/>
      <c r="C46" s="51"/>
      <c r="D46" s="50"/>
      <c r="E46" s="52"/>
      <c r="F46" s="60"/>
      <c r="G46" s="53"/>
      <c r="H46" s="53"/>
      <c r="I46" s="53"/>
      <c r="J46" s="53"/>
      <c r="K46" s="54"/>
      <c r="L46" s="57">
        <f>SUM(H27:H45)</f>
        <v>748290</v>
      </c>
    </row>
    <row r="47" spans="1:12" ht="27.75" customHeight="1" x14ac:dyDescent="0.55000000000000004">
      <c r="A47" s="440" t="s">
        <v>748</v>
      </c>
      <c r="B47" s="440"/>
      <c r="C47" s="440"/>
      <c r="D47" s="440"/>
      <c r="E47" s="440"/>
      <c r="F47" s="440"/>
      <c r="G47" s="440"/>
      <c r="H47" s="440"/>
      <c r="I47" s="440"/>
      <c r="J47" s="432"/>
      <c r="K47" s="199"/>
    </row>
    <row r="48" spans="1:12" s="47" customFormat="1" x14ac:dyDescent="0.55000000000000004">
      <c r="A48" s="45" t="s">
        <v>710</v>
      </c>
      <c r="B48" s="45" t="s">
        <v>711</v>
      </c>
      <c r="C48" s="45" t="s">
        <v>712</v>
      </c>
      <c r="D48" s="45"/>
      <c r="E48" s="45" t="s">
        <v>713</v>
      </c>
      <c r="F48" s="45" t="s">
        <v>714</v>
      </c>
      <c r="G48" s="46" t="s">
        <v>715</v>
      </c>
      <c r="H48" s="46" t="s">
        <v>716</v>
      </c>
      <c r="I48" s="46" t="s">
        <v>717</v>
      </c>
      <c r="J48" s="46" t="s">
        <v>718</v>
      </c>
      <c r="K48" s="45" t="s">
        <v>719</v>
      </c>
    </row>
    <row r="49" spans="1:12" s="47" customFormat="1" x14ac:dyDescent="0.55000000000000004">
      <c r="A49" s="48" t="s">
        <v>720</v>
      </c>
      <c r="B49" s="48"/>
      <c r="C49" s="48" t="s">
        <v>721</v>
      </c>
      <c r="D49" s="48"/>
      <c r="E49" s="48"/>
      <c r="F49" s="48"/>
      <c r="G49" s="49"/>
      <c r="H49" s="49"/>
      <c r="I49" s="49" t="s">
        <v>1321</v>
      </c>
      <c r="J49" s="49"/>
      <c r="K49" s="48"/>
    </row>
    <row r="50" spans="1:12" x14ac:dyDescent="0.55000000000000004">
      <c r="A50" s="61">
        <v>1</v>
      </c>
      <c r="B50" s="62" t="s">
        <v>428</v>
      </c>
      <c r="C50" s="63">
        <v>100000000819</v>
      </c>
      <c r="D50" s="61">
        <v>0</v>
      </c>
      <c r="E50" s="64" t="s">
        <v>749</v>
      </c>
      <c r="F50" s="61" t="s">
        <v>723</v>
      </c>
      <c r="G50" s="65">
        <v>29900</v>
      </c>
      <c r="H50" s="65">
        <v>29900</v>
      </c>
      <c r="I50" s="65">
        <v>29899</v>
      </c>
      <c r="J50" s="65">
        <v>1</v>
      </c>
      <c r="K50" s="66"/>
      <c r="L50" s="57">
        <f>+H50</f>
        <v>29900</v>
      </c>
    </row>
    <row r="51" spans="1:12" x14ac:dyDescent="0.55000000000000004">
      <c r="A51" s="50"/>
      <c r="B51" s="50"/>
      <c r="C51" s="51"/>
      <c r="D51" s="50"/>
      <c r="E51" s="52"/>
      <c r="F51" s="50"/>
      <c r="G51" s="53"/>
      <c r="H51" s="53"/>
      <c r="I51" s="53"/>
      <c r="J51" s="53"/>
      <c r="K51" s="54"/>
      <c r="L51" s="57">
        <f>SUM(L14:L50)</f>
        <v>2791340</v>
      </c>
    </row>
    <row r="52" spans="1:12" ht="26.25" customHeight="1" x14ac:dyDescent="0.55000000000000004">
      <c r="A52" s="439" t="s">
        <v>1324</v>
      </c>
      <c r="B52" s="439"/>
      <c r="C52" s="439"/>
      <c r="D52" s="439"/>
      <c r="E52" s="439"/>
      <c r="F52" s="439"/>
      <c r="G52" s="439"/>
      <c r="H52" s="439"/>
      <c r="I52" s="439"/>
      <c r="J52" s="439"/>
      <c r="K52" s="439"/>
    </row>
    <row r="53" spans="1:12" ht="26.25" customHeight="1" x14ac:dyDescent="0.55000000000000004">
      <c r="A53" s="439" t="s">
        <v>707</v>
      </c>
      <c r="B53" s="439"/>
      <c r="C53" s="439"/>
      <c r="D53" s="439"/>
      <c r="E53" s="439"/>
      <c r="F53" s="439"/>
      <c r="G53" s="439"/>
      <c r="H53" s="439"/>
      <c r="I53" s="439"/>
      <c r="J53" s="439"/>
      <c r="K53" s="439"/>
    </row>
    <row r="54" spans="1:12" ht="25.5" customHeight="1" x14ac:dyDescent="0.55000000000000004">
      <c r="A54" s="439" t="s">
        <v>750</v>
      </c>
      <c r="B54" s="439"/>
      <c r="C54" s="439"/>
      <c r="D54" s="439"/>
      <c r="E54" s="439"/>
      <c r="F54" s="439"/>
      <c r="G54" s="439"/>
      <c r="H54" s="439"/>
      <c r="I54" s="439"/>
      <c r="J54" s="439"/>
      <c r="K54" s="439"/>
    </row>
    <row r="55" spans="1:12" s="47" customFormat="1" ht="36.6" customHeight="1" x14ac:dyDescent="0.55000000000000004">
      <c r="A55" s="438" t="s">
        <v>1323</v>
      </c>
      <c r="B55" s="438"/>
      <c r="C55" s="438"/>
      <c r="D55" s="438"/>
      <c r="E55" s="438"/>
      <c r="F55" s="438"/>
      <c r="G55" s="438"/>
      <c r="H55" s="438"/>
      <c r="I55" s="438"/>
      <c r="J55" s="438"/>
      <c r="K55" s="438"/>
    </row>
    <row r="56" spans="1:12" s="47" customFormat="1" x14ac:dyDescent="0.55000000000000004">
      <c r="A56" s="45" t="s">
        <v>710</v>
      </c>
      <c r="B56" s="45" t="s">
        <v>711</v>
      </c>
      <c r="C56" s="45" t="s">
        <v>712</v>
      </c>
      <c r="D56" s="45"/>
      <c r="E56" s="45" t="s">
        <v>713</v>
      </c>
      <c r="F56" s="45" t="s">
        <v>714</v>
      </c>
      <c r="G56" s="46" t="s">
        <v>715</v>
      </c>
      <c r="H56" s="46" t="s">
        <v>716</v>
      </c>
      <c r="I56" s="46" t="s">
        <v>717</v>
      </c>
      <c r="J56" s="46" t="s">
        <v>718</v>
      </c>
      <c r="K56" s="45" t="s">
        <v>719</v>
      </c>
    </row>
    <row r="57" spans="1:12" x14ac:dyDescent="0.55000000000000004">
      <c r="A57" s="48" t="s">
        <v>720</v>
      </c>
      <c r="B57" s="48"/>
      <c r="C57" s="48" t="s">
        <v>721</v>
      </c>
      <c r="D57" s="48"/>
      <c r="E57" s="48"/>
      <c r="F57" s="48"/>
      <c r="G57" s="49"/>
      <c r="H57" s="49"/>
      <c r="I57" s="49" t="s">
        <v>1321</v>
      </c>
      <c r="J57" s="49"/>
      <c r="K57" s="48"/>
    </row>
    <row r="58" spans="1:12" x14ac:dyDescent="0.55000000000000004">
      <c r="A58" s="50">
        <v>1</v>
      </c>
      <c r="B58" s="50" t="s">
        <v>428</v>
      </c>
      <c r="C58" s="51">
        <v>100000000826</v>
      </c>
      <c r="D58" s="50">
        <v>0</v>
      </c>
      <c r="E58" s="52" t="s">
        <v>580</v>
      </c>
      <c r="F58" s="50" t="s">
        <v>730</v>
      </c>
      <c r="G58" s="53">
        <f>+H58/2</f>
        <v>50000</v>
      </c>
      <c r="H58" s="53">
        <v>100000</v>
      </c>
      <c r="I58" s="53">
        <v>-99999</v>
      </c>
      <c r="J58" s="53">
        <v>1</v>
      </c>
      <c r="K58" s="54"/>
    </row>
    <row r="59" spans="1:12" x14ac:dyDescent="0.55000000000000004">
      <c r="A59" s="50">
        <v>2</v>
      </c>
      <c r="B59" s="50" t="s">
        <v>428</v>
      </c>
      <c r="C59" s="51">
        <v>100000000827</v>
      </c>
      <c r="D59" s="50">
        <v>0</v>
      </c>
      <c r="E59" s="52" t="s">
        <v>581</v>
      </c>
      <c r="F59" s="50" t="s">
        <v>723</v>
      </c>
      <c r="G59" s="53">
        <v>29900</v>
      </c>
      <c r="H59" s="53">
        <v>29900</v>
      </c>
      <c r="I59" s="53">
        <v>-29899</v>
      </c>
      <c r="J59" s="53">
        <v>1</v>
      </c>
      <c r="K59" s="52"/>
    </row>
    <row r="60" spans="1:12" x14ac:dyDescent="0.55000000000000004">
      <c r="A60" s="50">
        <v>3</v>
      </c>
      <c r="B60" s="50" t="s">
        <v>428</v>
      </c>
      <c r="C60" s="51">
        <v>100000000848</v>
      </c>
      <c r="D60" s="50">
        <v>0</v>
      </c>
      <c r="E60" s="52" t="s">
        <v>524</v>
      </c>
      <c r="F60" s="50" t="s">
        <v>723</v>
      </c>
      <c r="G60" s="53">
        <v>400000</v>
      </c>
      <c r="H60" s="53">
        <v>400000</v>
      </c>
      <c r="I60" s="53">
        <v>-399999</v>
      </c>
      <c r="J60" s="53">
        <v>1</v>
      </c>
      <c r="K60" s="52"/>
    </row>
    <row r="61" spans="1:12" x14ac:dyDescent="0.55000000000000004">
      <c r="A61" s="50">
        <v>4</v>
      </c>
      <c r="B61" s="50" t="s">
        <v>405</v>
      </c>
      <c r="C61" s="51">
        <v>100000000071</v>
      </c>
      <c r="D61" s="50">
        <v>0</v>
      </c>
      <c r="E61" s="52" t="s">
        <v>752</v>
      </c>
      <c r="F61" s="50" t="s">
        <v>753</v>
      </c>
      <c r="G61" s="53">
        <f>+H61/3</f>
        <v>87000</v>
      </c>
      <c r="H61" s="53">
        <v>261000</v>
      </c>
      <c r="I61" s="53">
        <v>-260999</v>
      </c>
      <c r="J61" s="53">
        <v>1</v>
      </c>
      <c r="K61" s="52"/>
    </row>
    <row r="62" spans="1:12" x14ac:dyDescent="0.55000000000000004">
      <c r="A62" s="50">
        <v>5</v>
      </c>
      <c r="B62" s="50" t="s">
        <v>405</v>
      </c>
      <c r="C62" s="51">
        <v>100000000075</v>
      </c>
      <c r="D62" s="50">
        <v>0</v>
      </c>
      <c r="E62" s="158" t="s">
        <v>445</v>
      </c>
      <c r="F62" s="50" t="s">
        <v>754</v>
      </c>
      <c r="G62" s="53">
        <f>+H62/7</f>
        <v>34000</v>
      </c>
      <c r="H62" s="53">
        <v>238000</v>
      </c>
      <c r="I62" s="412">
        <v>-223600.46</v>
      </c>
      <c r="J62" s="412">
        <v>14399.54</v>
      </c>
      <c r="K62" s="52"/>
    </row>
    <row r="63" spans="1:12" x14ac:dyDescent="0.55000000000000004">
      <c r="A63" s="50">
        <v>6</v>
      </c>
      <c r="B63" s="50" t="s">
        <v>405</v>
      </c>
      <c r="C63" s="51">
        <v>100000000076</v>
      </c>
      <c r="D63" s="50">
        <v>0</v>
      </c>
      <c r="E63" s="52" t="s">
        <v>755</v>
      </c>
      <c r="F63" s="50" t="s">
        <v>756</v>
      </c>
      <c r="G63" s="53">
        <f>+H63/20</f>
        <v>12500</v>
      </c>
      <c r="H63" s="53">
        <v>250000</v>
      </c>
      <c r="I63" s="412">
        <v>-234874.43</v>
      </c>
      <c r="J63" s="412">
        <v>15125.57</v>
      </c>
      <c r="K63" s="52"/>
    </row>
    <row r="64" spans="1:12" x14ac:dyDescent="0.55000000000000004">
      <c r="A64" s="50">
        <v>7</v>
      </c>
      <c r="B64" s="50" t="s">
        <v>405</v>
      </c>
      <c r="C64" s="51">
        <v>100000000072</v>
      </c>
      <c r="D64" s="50">
        <v>0</v>
      </c>
      <c r="E64" s="52" t="s">
        <v>757</v>
      </c>
      <c r="F64" s="50" t="s">
        <v>741</v>
      </c>
      <c r="G64" s="53">
        <f>+H64/2</f>
        <v>29900</v>
      </c>
      <c r="H64" s="53">
        <v>59800</v>
      </c>
      <c r="I64" s="53">
        <v>-59799</v>
      </c>
      <c r="J64" s="53">
        <v>1</v>
      </c>
      <c r="K64" s="52"/>
    </row>
    <row r="65" spans="1:12" x14ac:dyDescent="0.55000000000000004">
      <c r="A65" s="50">
        <v>8</v>
      </c>
      <c r="B65" s="50" t="s">
        <v>405</v>
      </c>
      <c r="C65" s="51">
        <v>100000000073</v>
      </c>
      <c r="D65" s="50">
        <v>0</v>
      </c>
      <c r="E65" s="52" t="s">
        <v>758</v>
      </c>
      <c r="F65" s="50" t="s">
        <v>731</v>
      </c>
      <c r="G65" s="53">
        <v>49900</v>
      </c>
      <c r="H65" s="53">
        <v>49900</v>
      </c>
      <c r="I65" s="53">
        <v>-49899</v>
      </c>
      <c r="J65" s="53">
        <v>1</v>
      </c>
      <c r="K65" s="52"/>
    </row>
    <row r="66" spans="1:12" x14ac:dyDescent="0.55000000000000004">
      <c r="A66" s="50">
        <v>9</v>
      </c>
      <c r="B66" s="50" t="s">
        <v>405</v>
      </c>
      <c r="C66" s="51">
        <v>100000000074</v>
      </c>
      <c r="D66" s="50">
        <v>0</v>
      </c>
      <c r="E66" s="52" t="s">
        <v>409</v>
      </c>
      <c r="F66" s="50" t="s">
        <v>731</v>
      </c>
      <c r="G66" s="53">
        <v>49000</v>
      </c>
      <c r="H66" s="53">
        <v>49000</v>
      </c>
      <c r="I66" s="53">
        <v>-48999</v>
      </c>
      <c r="J66" s="53">
        <v>1</v>
      </c>
      <c r="K66" s="52"/>
    </row>
    <row r="67" spans="1:12" x14ac:dyDescent="0.55000000000000004">
      <c r="A67" s="50">
        <v>10</v>
      </c>
      <c r="B67" s="50" t="s">
        <v>405</v>
      </c>
      <c r="C67" s="51">
        <v>100000000077</v>
      </c>
      <c r="D67" s="50">
        <v>0</v>
      </c>
      <c r="E67" s="52" t="s">
        <v>759</v>
      </c>
      <c r="F67" s="50" t="s">
        <v>723</v>
      </c>
      <c r="G67" s="53">
        <v>99000</v>
      </c>
      <c r="H67" s="53">
        <v>99000</v>
      </c>
      <c r="I67" s="412">
        <v>-93010.27</v>
      </c>
      <c r="J67" s="78">
        <v>5989.73</v>
      </c>
      <c r="K67" s="54"/>
    </row>
    <row r="68" spans="1:12" x14ac:dyDescent="0.55000000000000004">
      <c r="A68" s="50">
        <v>11</v>
      </c>
      <c r="B68" s="50" t="s">
        <v>428</v>
      </c>
      <c r="C68" s="51">
        <v>100000000849</v>
      </c>
      <c r="D68" s="50">
        <v>0</v>
      </c>
      <c r="E68" s="52" t="s">
        <v>527</v>
      </c>
      <c r="F68" s="50" t="s">
        <v>723</v>
      </c>
      <c r="G68" s="53">
        <v>200000</v>
      </c>
      <c r="H68" s="53">
        <v>200000</v>
      </c>
      <c r="I68" s="53">
        <v>-199999</v>
      </c>
      <c r="J68" s="53">
        <v>1</v>
      </c>
      <c r="K68" s="52"/>
    </row>
    <row r="69" spans="1:12" x14ac:dyDescent="0.55000000000000004">
      <c r="A69" s="50">
        <v>12</v>
      </c>
      <c r="B69" s="50" t="s">
        <v>428</v>
      </c>
      <c r="C69" s="51">
        <v>100000000850</v>
      </c>
      <c r="D69" s="50">
        <v>0</v>
      </c>
      <c r="E69" s="52" t="s">
        <v>528</v>
      </c>
      <c r="F69" s="50" t="s">
        <v>723</v>
      </c>
      <c r="G69" s="53">
        <v>50000</v>
      </c>
      <c r="H69" s="53">
        <v>50000</v>
      </c>
      <c r="I69" s="53">
        <v>-49999</v>
      </c>
      <c r="J69" s="53">
        <v>1</v>
      </c>
      <c r="K69" s="52"/>
      <c r="L69" s="57">
        <f>SUM(H58:H69)</f>
        <v>1786600</v>
      </c>
    </row>
    <row r="70" spans="1:12" x14ac:dyDescent="0.55000000000000004">
      <c r="A70" s="50"/>
      <c r="B70" s="50"/>
      <c r="C70" s="55"/>
      <c r="D70" s="55"/>
      <c r="E70" s="52"/>
      <c r="F70" s="56"/>
      <c r="G70" s="53"/>
      <c r="H70" s="53"/>
      <c r="I70" s="53"/>
      <c r="J70" s="53"/>
      <c r="K70" s="52"/>
    </row>
    <row r="71" spans="1:12" s="47" customFormat="1" x14ac:dyDescent="0.55000000000000004">
      <c r="A71" s="438" t="s">
        <v>760</v>
      </c>
      <c r="B71" s="438"/>
      <c r="C71" s="438"/>
      <c r="D71" s="438"/>
      <c r="E71" s="438"/>
      <c r="F71" s="438"/>
      <c r="G71" s="438"/>
      <c r="H71" s="438"/>
      <c r="I71" s="438"/>
      <c r="J71" s="438"/>
      <c r="K71" s="438"/>
    </row>
    <row r="72" spans="1:12" s="47" customFormat="1" x14ac:dyDescent="0.55000000000000004">
      <c r="A72" s="45" t="s">
        <v>710</v>
      </c>
      <c r="B72" s="45" t="s">
        <v>711</v>
      </c>
      <c r="C72" s="45" t="s">
        <v>712</v>
      </c>
      <c r="D72" s="45"/>
      <c r="E72" s="45" t="s">
        <v>713</v>
      </c>
      <c r="F72" s="45" t="s">
        <v>714</v>
      </c>
      <c r="G72" s="46" t="s">
        <v>715</v>
      </c>
      <c r="H72" s="46" t="s">
        <v>716</v>
      </c>
      <c r="I72" s="46" t="s">
        <v>717</v>
      </c>
      <c r="J72" s="46" t="s">
        <v>718</v>
      </c>
      <c r="K72" s="45" t="s">
        <v>719</v>
      </c>
    </row>
    <row r="73" spans="1:12" x14ac:dyDescent="0.55000000000000004">
      <c r="A73" s="48" t="s">
        <v>720</v>
      </c>
      <c r="B73" s="48"/>
      <c r="C73" s="48" t="s">
        <v>721</v>
      </c>
      <c r="D73" s="48"/>
      <c r="E73" s="48"/>
      <c r="F73" s="48"/>
      <c r="G73" s="49"/>
      <c r="H73" s="49"/>
      <c r="I73" s="49" t="s">
        <v>1321</v>
      </c>
      <c r="J73" s="49"/>
      <c r="K73" s="48"/>
    </row>
    <row r="74" spans="1:12" x14ac:dyDescent="0.55000000000000004">
      <c r="A74" s="50">
        <v>1</v>
      </c>
      <c r="B74" s="50" t="s">
        <v>428</v>
      </c>
      <c r="C74" s="51">
        <v>100000000843</v>
      </c>
      <c r="D74" s="50">
        <v>0</v>
      </c>
      <c r="E74" s="52" t="s">
        <v>515</v>
      </c>
      <c r="F74" s="50" t="s">
        <v>724</v>
      </c>
      <c r="G74" s="53">
        <f>+H74/4</f>
        <v>171200</v>
      </c>
      <c r="H74" s="53">
        <v>684800</v>
      </c>
      <c r="I74" s="53">
        <v>-684799</v>
      </c>
      <c r="J74" s="53">
        <v>1</v>
      </c>
      <c r="K74" s="67"/>
      <c r="L74" s="57">
        <f>+H74</f>
        <v>684800</v>
      </c>
    </row>
    <row r="75" spans="1:12" ht="21.75" customHeight="1" x14ac:dyDescent="0.55000000000000004">
      <c r="A75" s="50"/>
      <c r="B75" s="50"/>
      <c r="C75" s="55"/>
      <c r="D75" s="55"/>
      <c r="E75" s="52"/>
      <c r="F75" s="56"/>
      <c r="G75" s="53"/>
      <c r="H75" s="53"/>
      <c r="I75" s="53"/>
      <c r="J75" s="53"/>
      <c r="K75" s="52"/>
    </row>
    <row r="76" spans="1:12" s="47" customFormat="1" x14ac:dyDescent="0.55000000000000004">
      <c r="A76" s="438" t="s">
        <v>761</v>
      </c>
      <c r="B76" s="438"/>
      <c r="C76" s="438"/>
      <c r="D76" s="438"/>
      <c r="E76" s="438"/>
      <c r="F76" s="438"/>
      <c r="G76" s="438"/>
      <c r="H76" s="438"/>
      <c r="I76" s="438"/>
      <c r="J76" s="438"/>
      <c r="K76" s="438"/>
    </row>
    <row r="77" spans="1:12" s="47" customFormat="1" x14ac:dyDescent="0.55000000000000004">
      <c r="A77" s="45" t="s">
        <v>710</v>
      </c>
      <c r="B77" s="45" t="s">
        <v>711</v>
      </c>
      <c r="C77" s="45" t="s">
        <v>712</v>
      </c>
      <c r="D77" s="45"/>
      <c r="E77" s="45" t="s">
        <v>713</v>
      </c>
      <c r="F77" s="45" t="s">
        <v>714</v>
      </c>
      <c r="G77" s="46" t="s">
        <v>715</v>
      </c>
      <c r="H77" s="46" t="s">
        <v>716</v>
      </c>
      <c r="I77" s="46" t="s">
        <v>717</v>
      </c>
      <c r="J77" s="46" t="s">
        <v>718</v>
      </c>
      <c r="K77" s="45" t="s">
        <v>719</v>
      </c>
    </row>
    <row r="78" spans="1:12" x14ac:dyDescent="0.55000000000000004">
      <c r="A78" s="48" t="s">
        <v>720</v>
      </c>
      <c r="B78" s="48"/>
      <c r="C78" s="48" t="s">
        <v>721</v>
      </c>
      <c r="D78" s="48"/>
      <c r="E78" s="48"/>
      <c r="F78" s="48"/>
      <c r="G78" s="49"/>
      <c r="H78" s="49"/>
      <c r="I78" s="49" t="s">
        <v>1321</v>
      </c>
      <c r="J78" s="49"/>
      <c r="K78" s="48"/>
    </row>
    <row r="79" spans="1:12" x14ac:dyDescent="0.55000000000000004">
      <c r="A79" s="50">
        <v>1</v>
      </c>
      <c r="B79" s="50" t="s">
        <v>428</v>
      </c>
      <c r="C79" s="51">
        <v>100000000825</v>
      </c>
      <c r="D79" s="50">
        <v>0</v>
      </c>
      <c r="E79" s="52" t="s">
        <v>579</v>
      </c>
      <c r="F79" s="50" t="s">
        <v>753</v>
      </c>
      <c r="G79" s="53">
        <f>+H79/3</f>
        <v>34990</v>
      </c>
      <c r="H79" s="53">
        <v>104970</v>
      </c>
      <c r="I79" s="53">
        <v>-104969</v>
      </c>
      <c r="J79" s="53">
        <v>1</v>
      </c>
      <c r="K79" s="67"/>
    </row>
    <row r="80" spans="1:12" x14ac:dyDescent="0.55000000000000004">
      <c r="A80" s="50">
        <v>2</v>
      </c>
      <c r="B80" s="50" t="s">
        <v>428</v>
      </c>
      <c r="C80" s="51">
        <v>100000000829</v>
      </c>
      <c r="D80" s="50">
        <v>0</v>
      </c>
      <c r="E80" s="52" t="s">
        <v>583</v>
      </c>
      <c r="F80" s="50" t="s">
        <v>743</v>
      </c>
      <c r="G80" s="53">
        <f>+H80/3</f>
        <v>38330</v>
      </c>
      <c r="H80" s="53">
        <v>114990</v>
      </c>
      <c r="I80" s="53">
        <v>-114989</v>
      </c>
      <c r="J80" s="53">
        <v>1</v>
      </c>
      <c r="K80" s="67"/>
      <c r="L80" s="57">
        <f>SUM(H79:H80)</f>
        <v>219960</v>
      </c>
    </row>
    <row r="81" spans="1:12" x14ac:dyDescent="0.55000000000000004">
      <c r="A81" s="48"/>
      <c r="B81" s="48"/>
      <c r="C81" s="48"/>
      <c r="D81" s="48"/>
      <c r="E81" s="48"/>
      <c r="F81" s="48"/>
      <c r="G81" s="49"/>
      <c r="H81" s="49"/>
      <c r="I81" s="49"/>
      <c r="J81" s="49"/>
      <c r="K81" s="48"/>
    </row>
    <row r="82" spans="1:12" s="47" customFormat="1" x14ac:dyDescent="0.55000000000000004">
      <c r="A82" s="438" t="s">
        <v>762</v>
      </c>
      <c r="B82" s="438"/>
      <c r="C82" s="438"/>
      <c r="D82" s="438"/>
      <c r="E82" s="438"/>
      <c r="F82" s="438"/>
      <c r="G82" s="438"/>
      <c r="H82" s="438"/>
      <c r="I82" s="438"/>
      <c r="J82" s="438"/>
      <c r="K82" s="438"/>
    </row>
    <row r="83" spans="1:12" s="47" customFormat="1" x14ac:dyDescent="0.55000000000000004">
      <c r="A83" s="45" t="s">
        <v>710</v>
      </c>
      <c r="B83" s="45" t="s">
        <v>711</v>
      </c>
      <c r="C83" s="45" t="s">
        <v>712</v>
      </c>
      <c r="D83" s="45"/>
      <c r="E83" s="45" t="s">
        <v>713</v>
      </c>
      <c r="F83" s="45" t="s">
        <v>714</v>
      </c>
      <c r="G83" s="46" t="s">
        <v>715</v>
      </c>
      <c r="H83" s="46" t="s">
        <v>716</v>
      </c>
      <c r="I83" s="46" t="s">
        <v>717</v>
      </c>
      <c r="J83" s="46" t="s">
        <v>718</v>
      </c>
      <c r="K83" s="45" t="s">
        <v>719</v>
      </c>
    </row>
    <row r="84" spans="1:12" x14ac:dyDescent="0.55000000000000004">
      <c r="A84" s="48" t="s">
        <v>720</v>
      </c>
      <c r="B84" s="48"/>
      <c r="C84" s="48" t="s">
        <v>721</v>
      </c>
      <c r="D84" s="48"/>
      <c r="E84" s="48"/>
      <c r="F84" s="48"/>
      <c r="G84" s="49"/>
      <c r="H84" s="49"/>
      <c r="I84" s="49" t="s">
        <v>1321</v>
      </c>
      <c r="J84" s="49"/>
      <c r="K84" s="48"/>
    </row>
    <row r="85" spans="1:12" x14ac:dyDescent="0.55000000000000004">
      <c r="A85" s="50">
        <v>1</v>
      </c>
      <c r="B85" s="50" t="s">
        <v>468</v>
      </c>
      <c r="C85" s="51">
        <v>100000000124</v>
      </c>
      <c r="D85" s="50">
        <v>0</v>
      </c>
      <c r="E85" s="52" t="s">
        <v>763</v>
      </c>
      <c r="F85" s="50" t="s">
        <v>723</v>
      </c>
      <c r="G85" s="53">
        <v>730000</v>
      </c>
      <c r="H85" s="53">
        <v>730000</v>
      </c>
      <c r="I85" s="53">
        <v>-729999</v>
      </c>
      <c r="J85" s="53">
        <v>1</v>
      </c>
      <c r="K85" s="68"/>
      <c r="L85" s="57">
        <f>+H85</f>
        <v>730000</v>
      </c>
    </row>
    <row r="86" spans="1:12" x14ac:dyDescent="0.55000000000000004">
      <c r="A86" s="68"/>
      <c r="B86" s="68"/>
      <c r="C86" s="68"/>
      <c r="D86" s="68"/>
      <c r="E86" s="68"/>
      <c r="F86" s="68"/>
      <c r="G86" s="69"/>
      <c r="H86" s="69"/>
      <c r="I86" s="69"/>
      <c r="J86" s="69"/>
      <c r="K86" s="68"/>
    </row>
    <row r="87" spans="1:12" s="47" customFormat="1" x14ac:dyDescent="0.55000000000000004">
      <c r="A87" s="438" t="s">
        <v>764</v>
      </c>
      <c r="B87" s="438"/>
      <c r="C87" s="438"/>
      <c r="D87" s="438"/>
      <c r="E87" s="438"/>
      <c r="F87" s="438"/>
      <c r="G87" s="438"/>
      <c r="H87" s="438"/>
      <c r="I87" s="438"/>
      <c r="J87" s="438"/>
      <c r="K87" s="438"/>
    </row>
    <row r="88" spans="1:12" s="47" customFormat="1" x14ac:dyDescent="0.55000000000000004">
      <c r="A88" s="45" t="s">
        <v>710</v>
      </c>
      <c r="B88" s="45" t="s">
        <v>711</v>
      </c>
      <c r="C88" s="45" t="s">
        <v>712</v>
      </c>
      <c r="D88" s="45"/>
      <c r="E88" s="45" t="s">
        <v>713</v>
      </c>
      <c r="F88" s="45" t="s">
        <v>714</v>
      </c>
      <c r="G88" s="46" t="s">
        <v>715</v>
      </c>
      <c r="H88" s="46" t="s">
        <v>716</v>
      </c>
      <c r="I88" s="46" t="s">
        <v>717</v>
      </c>
      <c r="J88" s="46" t="s">
        <v>718</v>
      </c>
      <c r="K88" s="45" t="s">
        <v>719</v>
      </c>
    </row>
    <row r="89" spans="1:12" x14ac:dyDescent="0.55000000000000004">
      <c r="A89" s="48" t="s">
        <v>720</v>
      </c>
      <c r="B89" s="48"/>
      <c r="C89" s="48" t="s">
        <v>721</v>
      </c>
      <c r="D89" s="48"/>
      <c r="E89" s="48"/>
      <c r="F89" s="48"/>
      <c r="G89" s="49"/>
      <c r="H89" s="49"/>
      <c r="I89" s="49" t="s">
        <v>1321</v>
      </c>
      <c r="J89" s="49"/>
      <c r="K89" s="48"/>
    </row>
    <row r="90" spans="1:12" x14ac:dyDescent="0.55000000000000004">
      <c r="A90" s="50">
        <v>1</v>
      </c>
      <c r="B90" s="50" t="s">
        <v>410</v>
      </c>
      <c r="C90" s="51">
        <v>100000000109</v>
      </c>
      <c r="D90" s="50">
        <v>0</v>
      </c>
      <c r="E90" s="52" t="s">
        <v>765</v>
      </c>
      <c r="F90" s="50" t="s">
        <v>728</v>
      </c>
      <c r="G90" s="53">
        <v>200000</v>
      </c>
      <c r="H90" s="53">
        <v>200000</v>
      </c>
      <c r="I90" s="53">
        <v>-199999</v>
      </c>
      <c r="J90" s="53">
        <v>1</v>
      </c>
      <c r="K90" s="48"/>
    </row>
    <row r="91" spans="1:12" x14ac:dyDescent="0.55000000000000004">
      <c r="A91" s="50">
        <v>2</v>
      </c>
      <c r="B91" s="50" t="s">
        <v>410</v>
      </c>
      <c r="C91" s="51">
        <v>100000000110</v>
      </c>
      <c r="D91" s="50">
        <v>0</v>
      </c>
      <c r="E91" s="52" t="s">
        <v>766</v>
      </c>
      <c r="F91" s="50" t="s">
        <v>767</v>
      </c>
      <c r="G91" s="53">
        <v>150000</v>
      </c>
      <c r="H91" s="53">
        <v>150000</v>
      </c>
      <c r="I91" s="53">
        <v>-149999</v>
      </c>
      <c r="J91" s="53">
        <v>1</v>
      </c>
      <c r="K91" s="48"/>
    </row>
    <row r="92" spans="1:12" x14ac:dyDescent="0.55000000000000004">
      <c r="A92" s="50">
        <v>3</v>
      </c>
      <c r="B92" s="50" t="s">
        <v>391</v>
      </c>
      <c r="C92" s="51">
        <v>100000000089</v>
      </c>
      <c r="D92" s="50">
        <v>0</v>
      </c>
      <c r="E92" s="52" t="s">
        <v>768</v>
      </c>
      <c r="F92" s="50" t="s">
        <v>727</v>
      </c>
      <c r="G92" s="53">
        <v>1350000</v>
      </c>
      <c r="H92" s="53">
        <v>1350000</v>
      </c>
      <c r="I92" s="53">
        <v>-1349999</v>
      </c>
      <c r="J92" s="53">
        <v>1</v>
      </c>
      <c r="K92" s="48"/>
    </row>
    <row r="93" spans="1:12" x14ac:dyDescent="0.55000000000000004">
      <c r="A93" s="50">
        <v>4</v>
      </c>
      <c r="B93" s="50" t="s">
        <v>410</v>
      </c>
      <c r="C93" s="51">
        <v>100000000115</v>
      </c>
      <c r="D93" s="50">
        <v>0</v>
      </c>
      <c r="E93" s="52" t="s">
        <v>769</v>
      </c>
      <c r="F93" s="50" t="s">
        <v>723</v>
      </c>
      <c r="G93" s="53">
        <v>59000</v>
      </c>
      <c r="H93" s="53">
        <v>59000</v>
      </c>
      <c r="I93" s="53">
        <v>-58999</v>
      </c>
      <c r="J93" s="53">
        <v>1</v>
      </c>
      <c r="K93" s="48"/>
    </row>
    <row r="94" spans="1:12" x14ac:dyDescent="0.55000000000000004">
      <c r="A94" s="50">
        <v>5</v>
      </c>
      <c r="B94" s="50" t="s">
        <v>410</v>
      </c>
      <c r="C94" s="51">
        <v>100000000116</v>
      </c>
      <c r="D94" s="50">
        <v>0</v>
      </c>
      <c r="E94" s="52" t="s">
        <v>770</v>
      </c>
      <c r="F94" s="50" t="s">
        <v>731</v>
      </c>
      <c r="G94" s="53">
        <v>30000</v>
      </c>
      <c r="H94" s="53">
        <v>30000</v>
      </c>
      <c r="I94" s="53">
        <v>-29999</v>
      </c>
      <c r="J94" s="53">
        <v>1</v>
      </c>
      <c r="K94" s="48"/>
    </row>
    <row r="95" spans="1:12" x14ac:dyDescent="0.55000000000000004">
      <c r="A95" s="50">
        <v>6</v>
      </c>
      <c r="B95" s="50" t="s">
        <v>410</v>
      </c>
      <c r="C95" s="51">
        <v>100000000119</v>
      </c>
      <c r="D95" s="50">
        <v>0</v>
      </c>
      <c r="E95" s="52" t="s">
        <v>771</v>
      </c>
      <c r="F95" s="50" t="s">
        <v>728</v>
      </c>
      <c r="G95" s="53">
        <v>18000</v>
      </c>
      <c r="H95" s="53">
        <v>18000</v>
      </c>
      <c r="I95" s="53">
        <v>-17999</v>
      </c>
      <c r="J95" s="53">
        <v>1</v>
      </c>
      <c r="K95" s="48"/>
    </row>
    <row r="96" spans="1:12" x14ac:dyDescent="0.55000000000000004">
      <c r="A96" s="50">
        <v>7</v>
      </c>
      <c r="B96" s="50" t="s">
        <v>410</v>
      </c>
      <c r="C96" s="51">
        <v>100000000111</v>
      </c>
      <c r="D96" s="50">
        <v>0</v>
      </c>
      <c r="E96" s="52" t="s">
        <v>772</v>
      </c>
      <c r="F96" s="50" t="s">
        <v>723</v>
      </c>
      <c r="G96" s="53">
        <v>25000</v>
      </c>
      <c r="H96" s="53">
        <v>25000</v>
      </c>
      <c r="I96" s="53">
        <v>-24999</v>
      </c>
      <c r="J96" s="53">
        <v>1</v>
      </c>
      <c r="K96" s="48"/>
    </row>
    <row r="97" spans="1:12" x14ac:dyDescent="0.55000000000000004">
      <c r="A97" s="50">
        <v>8</v>
      </c>
      <c r="B97" s="50" t="s">
        <v>410</v>
      </c>
      <c r="C97" s="51">
        <v>100000000114</v>
      </c>
      <c r="D97" s="50">
        <v>0</v>
      </c>
      <c r="E97" s="52" t="s">
        <v>773</v>
      </c>
      <c r="F97" s="50" t="s">
        <v>728</v>
      </c>
      <c r="G97" s="53">
        <v>29500</v>
      </c>
      <c r="H97" s="53">
        <v>29500</v>
      </c>
      <c r="I97" s="53">
        <v>-29499</v>
      </c>
      <c r="J97" s="53">
        <v>1</v>
      </c>
      <c r="K97" s="48"/>
    </row>
    <row r="98" spans="1:12" x14ac:dyDescent="0.55000000000000004">
      <c r="A98" s="50">
        <v>9</v>
      </c>
      <c r="B98" s="50" t="s">
        <v>410</v>
      </c>
      <c r="C98" s="51">
        <v>100000000112</v>
      </c>
      <c r="D98" s="50">
        <v>0</v>
      </c>
      <c r="E98" s="52" t="s">
        <v>752</v>
      </c>
      <c r="F98" s="50" t="s">
        <v>723</v>
      </c>
      <c r="G98" s="53">
        <v>40000</v>
      </c>
      <c r="H98" s="53">
        <v>40000</v>
      </c>
      <c r="I98" s="53">
        <v>-39999</v>
      </c>
      <c r="J98" s="53">
        <v>1</v>
      </c>
      <c r="K98" s="48"/>
    </row>
    <row r="99" spans="1:12" x14ac:dyDescent="0.55000000000000004">
      <c r="A99" s="50">
        <v>10</v>
      </c>
      <c r="B99" s="50" t="s">
        <v>410</v>
      </c>
      <c r="C99" s="51">
        <v>100000000113</v>
      </c>
      <c r="D99" s="50">
        <v>0</v>
      </c>
      <c r="E99" s="52" t="s">
        <v>774</v>
      </c>
      <c r="F99" s="50" t="s">
        <v>723</v>
      </c>
      <c r="G99" s="53">
        <v>11900</v>
      </c>
      <c r="H99" s="53">
        <v>11900</v>
      </c>
      <c r="I99" s="53">
        <v>-11899</v>
      </c>
      <c r="J99" s="53">
        <v>1</v>
      </c>
      <c r="K99" s="48"/>
    </row>
    <row r="100" spans="1:12" x14ac:dyDescent="0.55000000000000004">
      <c r="A100" s="50">
        <v>11</v>
      </c>
      <c r="B100" s="50" t="s">
        <v>410</v>
      </c>
      <c r="C100" s="51">
        <v>100000000120</v>
      </c>
      <c r="D100" s="50">
        <v>0</v>
      </c>
      <c r="E100" s="52" t="s">
        <v>775</v>
      </c>
      <c r="F100" s="50" t="s">
        <v>723</v>
      </c>
      <c r="G100" s="53">
        <v>43900</v>
      </c>
      <c r="H100" s="53">
        <v>43900</v>
      </c>
      <c r="I100" s="53">
        <v>-43899</v>
      </c>
      <c r="J100" s="53">
        <v>1</v>
      </c>
      <c r="K100" s="48"/>
    </row>
    <row r="101" spans="1:12" x14ac:dyDescent="0.55000000000000004">
      <c r="A101" s="50">
        <v>12</v>
      </c>
      <c r="B101" s="50" t="s">
        <v>428</v>
      </c>
      <c r="C101" s="51">
        <v>100000000852</v>
      </c>
      <c r="D101" s="50">
        <v>0</v>
      </c>
      <c r="E101" s="52" t="s">
        <v>530</v>
      </c>
      <c r="F101" s="50" t="s">
        <v>767</v>
      </c>
      <c r="G101" s="53">
        <v>30000</v>
      </c>
      <c r="H101" s="53">
        <v>30000</v>
      </c>
      <c r="I101" s="53">
        <v>-29999</v>
      </c>
      <c r="J101" s="53">
        <v>1</v>
      </c>
      <c r="K101" s="48"/>
      <c r="L101" s="57">
        <f>SUM(H90:H101)</f>
        <v>1987300</v>
      </c>
    </row>
    <row r="102" spans="1:12" x14ac:dyDescent="0.55000000000000004">
      <c r="A102" s="68"/>
      <c r="B102" s="50"/>
      <c r="C102" s="51"/>
      <c r="D102" s="50"/>
      <c r="E102" s="52"/>
      <c r="F102" s="50"/>
      <c r="G102" s="53"/>
      <c r="H102" s="53"/>
      <c r="I102" s="53"/>
      <c r="J102" s="53"/>
      <c r="K102" s="68"/>
    </row>
    <row r="103" spans="1:12" s="47" customFormat="1" x14ac:dyDescent="0.55000000000000004">
      <c r="A103" s="438" t="s">
        <v>884</v>
      </c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</row>
    <row r="104" spans="1:12" s="47" customFormat="1" x14ac:dyDescent="0.55000000000000004">
      <c r="A104" s="45" t="s">
        <v>710</v>
      </c>
      <c r="B104" s="45" t="s">
        <v>711</v>
      </c>
      <c r="C104" s="45" t="s">
        <v>712</v>
      </c>
      <c r="D104" s="45"/>
      <c r="E104" s="45" t="s">
        <v>713</v>
      </c>
      <c r="F104" s="45" t="s">
        <v>714</v>
      </c>
      <c r="G104" s="46" t="s">
        <v>715</v>
      </c>
      <c r="H104" s="46" t="s">
        <v>716</v>
      </c>
      <c r="I104" s="46" t="s">
        <v>717</v>
      </c>
      <c r="J104" s="46" t="s">
        <v>718</v>
      </c>
      <c r="K104" s="45" t="s">
        <v>719</v>
      </c>
    </row>
    <row r="105" spans="1:12" x14ac:dyDescent="0.55000000000000004">
      <c r="A105" s="48" t="s">
        <v>720</v>
      </c>
      <c r="B105" s="48"/>
      <c r="C105" s="48" t="s">
        <v>721</v>
      </c>
      <c r="D105" s="48"/>
      <c r="E105" s="48"/>
      <c r="F105" s="48"/>
      <c r="G105" s="49"/>
      <c r="H105" s="49"/>
      <c r="I105" s="49" t="s">
        <v>1321</v>
      </c>
      <c r="J105" s="49"/>
      <c r="K105" s="48"/>
    </row>
    <row r="106" spans="1:12" x14ac:dyDescent="0.55000000000000004">
      <c r="A106" s="50">
        <v>1</v>
      </c>
      <c r="B106" s="50" t="s">
        <v>428</v>
      </c>
      <c r="C106" s="51">
        <v>100000000846</v>
      </c>
      <c r="D106" s="50">
        <v>0</v>
      </c>
      <c r="E106" s="52" t="s">
        <v>525</v>
      </c>
      <c r="F106" s="50" t="s">
        <v>730</v>
      </c>
      <c r="G106" s="53">
        <f>+H106/2</f>
        <v>53000</v>
      </c>
      <c r="H106" s="53">
        <v>106000</v>
      </c>
      <c r="I106" s="53">
        <v>-105999</v>
      </c>
      <c r="J106" s="53">
        <v>1</v>
      </c>
      <c r="K106" s="68"/>
    </row>
    <row r="107" spans="1:12" x14ac:dyDescent="0.55000000000000004">
      <c r="A107" s="50">
        <v>2</v>
      </c>
      <c r="B107" s="50" t="s">
        <v>428</v>
      </c>
      <c r="C107" s="51">
        <v>100000000847</v>
      </c>
      <c r="D107" s="50">
        <v>0</v>
      </c>
      <c r="E107" s="52" t="s">
        <v>526</v>
      </c>
      <c r="F107" s="50" t="s">
        <v>743</v>
      </c>
      <c r="G107" s="53">
        <f>+H107/3</f>
        <v>33000</v>
      </c>
      <c r="H107" s="53">
        <v>99000</v>
      </c>
      <c r="I107" s="53">
        <v>-98999</v>
      </c>
      <c r="J107" s="53">
        <v>1</v>
      </c>
      <c r="K107" s="68"/>
    </row>
    <row r="108" spans="1:12" x14ac:dyDescent="0.55000000000000004">
      <c r="A108" s="68"/>
      <c r="B108" s="50"/>
      <c r="C108" s="51"/>
      <c r="D108" s="50"/>
      <c r="E108" s="52"/>
      <c r="F108" s="50"/>
      <c r="G108" s="53"/>
      <c r="H108" s="53"/>
      <c r="I108" s="53"/>
      <c r="J108" s="53"/>
      <c r="K108" s="68"/>
      <c r="L108" s="57">
        <f>SUM(H106:H107)</f>
        <v>205000</v>
      </c>
    </row>
    <row r="109" spans="1:12" s="47" customFormat="1" x14ac:dyDescent="0.55000000000000004">
      <c r="A109" s="438" t="s">
        <v>885</v>
      </c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</row>
    <row r="110" spans="1:12" s="47" customFormat="1" x14ac:dyDescent="0.55000000000000004">
      <c r="A110" s="45" t="s">
        <v>710</v>
      </c>
      <c r="B110" s="45" t="s">
        <v>711</v>
      </c>
      <c r="C110" s="45" t="s">
        <v>712</v>
      </c>
      <c r="D110" s="45"/>
      <c r="E110" s="45" t="s">
        <v>713</v>
      </c>
      <c r="F110" s="45" t="s">
        <v>714</v>
      </c>
      <c r="G110" s="46" t="s">
        <v>715</v>
      </c>
      <c r="H110" s="46" t="s">
        <v>716</v>
      </c>
      <c r="I110" s="46" t="s">
        <v>717</v>
      </c>
      <c r="J110" s="46" t="s">
        <v>718</v>
      </c>
      <c r="K110" s="45" t="s">
        <v>719</v>
      </c>
    </row>
    <row r="111" spans="1:12" x14ac:dyDescent="0.55000000000000004">
      <c r="A111" s="48" t="s">
        <v>720</v>
      </c>
      <c r="B111" s="48"/>
      <c r="C111" s="48" t="s">
        <v>721</v>
      </c>
      <c r="D111" s="48"/>
      <c r="E111" s="48"/>
      <c r="F111" s="48"/>
      <c r="G111" s="49"/>
      <c r="H111" s="49"/>
      <c r="I111" s="49" t="s">
        <v>1321</v>
      </c>
      <c r="J111" s="49"/>
      <c r="K111" s="48"/>
    </row>
    <row r="112" spans="1:12" x14ac:dyDescent="0.55000000000000004">
      <c r="A112" s="50">
        <v>1</v>
      </c>
      <c r="B112" s="50" t="s">
        <v>393</v>
      </c>
      <c r="C112" s="51">
        <v>100000000095</v>
      </c>
      <c r="D112" s="50">
        <v>0</v>
      </c>
      <c r="E112" s="52" t="s">
        <v>394</v>
      </c>
      <c r="F112" s="50" t="s">
        <v>736</v>
      </c>
      <c r="G112" s="53">
        <v>1910000</v>
      </c>
      <c r="H112" s="53">
        <v>1910000</v>
      </c>
      <c r="I112" s="53">
        <v>-1909999</v>
      </c>
      <c r="J112" s="53">
        <v>1</v>
      </c>
      <c r="K112" s="68"/>
      <c r="L112" s="57">
        <f>+H112</f>
        <v>1910000</v>
      </c>
    </row>
    <row r="113" spans="1:12" x14ac:dyDescent="0.55000000000000004">
      <c r="A113" s="68"/>
      <c r="B113" s="50"/>
      <c r="C113" s="51"/>
      <c r="D113" s="50"/>
      <c r="E113" s="52"/>
      <c r="F113" s="50"/>
      <c r="G113" s="53"/>
      <c r="H113" s="53"/>
      <c r="I113" s="53"/>
      <c r="J113" s="53"/>
      <c r="K113" s="68"/>
    </row>
    <row r="114" spans="1:12" s="47" customFormat="1" x14ac:dyDescent="0.55000000000000004">
      <c r="A114" s="438" t="s">
        <v>886</v>
      </c>
      <c r="B114" s="438"/>
      <c r="C114" s="438"/>
      <c r="D114" s="438"/>
      <c r="E114" s="438"/>
      <c r="F114" s="438"/>
      <c r="G114" s="438"/>
      <c r="H114" s="438"/>
      <c r="I114" s="438"/>
      <c r="J114" s="438"/>
      <c r="K114" s="438"/>
    </row>
    <row r="115" spans="1:12" s="47" customFormat="1" x14ac:dyDescent="0.55000000000000004">
      <c r="A115" s="45" t="s">
        <v>710</v>
      </c>
      <c r="B115" s="45" t="s">
        <v>711</v>
      </c>
      <c r="C115" s="45" t="s">
        <v>712</v>
      </c>
      <c r="D115" s="45"/>
      <c r="E115" s="45" t="s">
        <v>713</v>
      </c>
      <c r="F115" s="45" t="s">
        <v>714</v>
      </c>
      <c r="G115" s="46" t="s">
        <v>715</v>
      </c>
      <c r="H115" s="46" t="s">
        <v>716</v>
      </c>
      <c r="I115" s="46" t="s">
        <v>717</v>
      </c>
      <c r="J115" s="46" t="s">
        <v>718</v>
      </c>
      <c r="K115" s="45" t="s">
        <v>719</v>
      </c>
    </row>
    <row r="116" spans="1:12" x14ac:dyDescent="0.55000000000000004">
      <c r="A116" s="48" t="s">
        <v>720</v>
      </c>
      <c r="B116" s="48"/>
      <c r="C116" s="48" t="s">
        <v>721</v>
      </c>
      <c r="D116" s="48"/>
      <c r="E116" s="48"/>
      <c r="F116" s="48"/>
      <c r="G116" s="49"/>
      <c r="H116" s="49"/>
      <c r="I116" s="49" t="s">
        <v>1321</v>
      </c>
      <c r="J116" s="49"/>
      <c r="K116" s="48"/>
    </row>
    <row r="117" spans="1:12" x14ac:dyDescent="0.55000000000000004">
      <c r="A117" s="50">
        <v>1</v>
      </c>
      <c r="B117" s="50" t="s">
        <v>466</v>
      </c>
      <c r="C117" s="51">
        <v>100000000123</v>
      </c>
      <c r="D117" s="50">
        <v>0</v>
      </c>
      <c r="E117" s="52" t="s">
        <v>779</v>
      </c>
      <c r="F117" s="50" t="s">
        <v>723</v>
      </c>
      <c r="G117" s="53">
        <v>153000</v>
      </c>
      <c r="H117" s="53">
        <v>153000</v>
      </c>
      <c r="I117" s="53">
        <v>-152999</v>
      </c>
      <c r="J117" s="53">
        <v>1</v>
      </c>
      <c r="K117" s="68"/>
    </row>
    <row r="118" spans="1:12" x14ac:dyDescent="0.55000000000000004">
      <c r="A118" s="50">
        <v>2</v>
      </c>
      <c r="B118" s="50" t="s">
        <v>466</v>
      </c>
      <c r="C118" s="51">
        <v>100000000125</v>
      </c>
      <c r="D118" s="50">
        <v>0</v>
      </c>
      <c r="E118" s="52" t="s">
        <v>780</v>
      </c>
      <c r="F118" s="50" t="s">
        <v>723</v>
      </c>
      <c r="G118" s="53">
        <v>60000</v>
      </c>
      <c r="H118" s="53">
        <v>60000</v>
      </c>
      <c r="I118" s="53">
        <v>-59999</v>
      </c>
      <c r="J118" s="53">
        <v>1</v>
      </c>
      <c r="K118" s="68"/>
    </row>
    <row r="119" spans="1:12" x14ac:dyDescent="0.55000000000000004">
      <c r="A119" s="50">
        <v>3</v>
      </c>
      <c r="B119" s="50" t="s">
        <v>466</v>
      </c>
      <c r="C119" s="51">
        <v>100000000126</v>
      </c>
      <c r="D119" s="50">
        <v>0</v>
      </c>
      <c r="E119" s="52" t="s">
        <v>781</v>
      </c>
      <c r="F119" s="50" t="s">
        <v>723</v>
      </c>
      <c r="G119" s="53">
        <v>60000</v>
      </c>
      <c r="H119" s="53">
        <v>60000</v>
      </c>
      <c r="I119" s="53">
        <v>-59999</v>
      </c>
      <c r="J119" s="53">
        <v>1</v>
      </c>
      <c r="K119" s="68"/>
    </row>
    <row r="120" spans="1:12" x14ac:dyDescent="0.55000000000000004">
      <c r="A120" s="50">
        <v>4</v>
      </c>
      <c r="B120" s="50" t="s">
        <v>466</v>
      </c>
      <c r="C120" s="51">
        <v>100000000127</v>
      </c>
      <c r="D120" s="50">
        <v>0</v>
      </c>
      <c r="E120" s="52" t="s">
        <v>782</v>
      </c>
      <c r="F120" s="50" t="s">
        <v>723</v>
      </c>
      <c r="G120" s="53">
        <v>53000</v>
      </c>
      <c r="H120" s="53">
        <v>53000</v>
      </c>
      <c r="I120" s="53">
        <v>-52999</v>
      </c>
      <c r="J120" s="53">
        <v>1</v>
      </c>
      <c r="K120" s="68"/>
    </row>
    <row r="121" spans="1:12" x14ac:dyDescent="0.55000000000000004">
      <c r="A121" s="50">
        <v>5</v>
      </c>
      <c r="B121" s="50" t="s">
        <v>466</v>
      </c>
      <c r="C121" s="51">
        <v>100000000128</v>
      </c>
      <c r="D121" s="50">
        <v>0</v>
      </c>
      <c r="E121" s="52" t="s">
        <v>783</v>
      </c>
      <c r="F121" s="50" t="s">
        <v>723</v>
      </c>
      <c r="G121" s="53">
        <v>18000</v>
      </c>
      <c r="H121" s="53">
        <v>18000</v>
      </c>
      <c r="I121" s="53">
        <v>-17999</v>
      </c>
      <c r="J121" s="53">
        <v>1</v>
      </c>
      <c r="K121" s="68"/>
    </row>
    <row r="122" spans="1:12" x14ac:dyDescent="0.55000000000000004">
      <c r="A122" s="50">
        <v>6</v>
      </c>
      <c r="B122" s="50" t="s">
        <v>466</v>
      </c>
      <c r="C122" s="51">
        <v>100000000129</v>
      </c>
      <c r="D122" s="50">
        <v>0</v>
      </c>
      <c r="E122" s="52" t="s">
        <v>784</v>
      </c>
      <c r="F122" s="50" t="s">
        <v>729</v>
      </c>
      <c r="G122" s="53">
        <v>19500</v>
      </c>
      <c r="H122" s="53">
        <v>19500</v>
      </c>
      <c r="I122" s="53">
        <v>-19499</v>
      </c>
      <c r="J122" s="53">
        <v>1</v>
      </c>
      <c r="K122" s="68"/>
    </row>
    <row r="123" spans="1:12" x14ac:dyDescent="0.55000000000000004">
      <c r="A123" s="50">
        <v>7</v>
      </c>
      <c r="B123" s="50" t="s">
        <v>466</v>
      </c>
      <c r="C123" s="51">
        <v>100000000130</v>
      </c>
      <c r="D123" s="50">
        <v>0</v>
      </c>
      <c r="E123" s="52" t="s">
        <v>785</v>
      </c>
      <c r="F123" s="50" t="s">
        <v>723</v>
      </c>
      <c r="G123" s="53">
        <v>10000</v>
      </c>
      <c r="H123" s="53">
        <v>10000</v>
      </c>
      <c r="I123" s="53">
        <v>-9999</v>
      </c>
      <c r="J123" s="53">
        <v>1</v>
      </c>
      <c r="K123" s="68"/>
    </row>
    <row r="124" spans="1:12" x14ac:dyDescent="0.55000000000000004">
      <c r="A124" s="50">
        <v>8</v>
      </c>
      <c r="B124" s="50" t="s">
        <v>428</v>
      </c>
      <c r="C124" s="51">
        <v>100000000856</v>
      </c>
      <c r="D124" s="50">
        <v>0</v>
      </c>
      <c r="E124" s="52" t="s">
        <v>586</v>
      </c>
      <c r="F124" s="50" t="s">
        <v>728</v>
      </c>
      <c r="G124" s="53">
        <v>37365</v>
      </c>
      <c r="H124" s="53">
        <v>37365</v>
      </c>
      <c r="I124" s="53">
        <v>-37364</v>
      </c>
      <c r="J124" s="53">
        <v>1</v>
      </c>
      <c r="K124" s="68"/>
      <c r="L124" s="57">
        <f>SUM(H117:H124)</f>
        <v>410865</v>
      </c>
    </row>
    <row r="125" spans="1:12" x14ac:dyDescent="0.55000000000000004">
      <c r="A125" s="68"/>
      <c r="B125" s="50"/>
      <c r="C125" s="51"/>
      <c r="D125" s="50"/>
      <c r="E125" s="52"/>
      <c r="F125" s="60"/>
      <c r="G125" s="53"/>
      <c r="H125" s="53"/>
      <c r="I125" s="53"/>
      <c r="J125" s="53"/>
      <c r="K125" s="68"/>
    </row>
    <row r="126" spans="1:12" s="47" customFormat="1" x14ac:dyDescent="0.55000000000000004">
      <c r="A126" s="438" t="s">
        <v>887</v>
      </c>
      <c r="B126" s="438"/>
      <c r="C126" s="438"/>
      <c r="D126" s="438"/>
      <c r="E126" s="438"/>
      <c r="F126" s="438"/>
      <c r="G126" s="438"/>
      <c r="H126" s="438"/>
      <c r="I126" s="438"/>
      <c r="J126" s="438"/>
      <c r="K126" s="438"/>
    </row>
    <row r="127" spans="1:12" s="47" customFormat="1" x14ac:dyDescent="0.55000000000000004">
      <c r="A127" s="45" t="s">
        <v>710</v>
      </c>
      <c r="B127" s="45" t="s">
        <v>711</v>
      </c>
      <c r="C127" s="45" t="s">
        <v>712</v>
      </c>
      <c r="D127" s="45"/>
      <c r="E127" s="45" t="s">
        <v>713</v>
      </c>
      <c r="F127" s="45" t="s">
        <v>714</v>
      </c>
      <c r="G127" s="46" t="s">
        <v>715</v>
      </c>
      <c r="H127" s="46" t="s">
        <v>716</v>
      </c>
      <c r="I127" s="46" t="s">
        <v>717</v>
      </c>
      <c r="J127" s="46" t="s">
        <v>718</v>
      </c>
      <c r="K127" s="45" t="s">
        <v>719</v>
      </c>
    </row>
    <row r="128" spans="1:12" x14ac:dyDescent="0.55000000000000004">
      <c r="A128" s="48" t="s">
        <v>720</v>
      </c>
      <c r="B128" s="48"/>
      <c r="C128" s="48" t="s">
        <v>721</v>
      </c>
      <c r="D128" s="48"/>
      <c r="E128" s="48"/>
      <c r="F128" s="48"/>
      <c r="G128" s="49"/>
      <c r="H128" s="49"/>
      <c r="I128" s="49" t="s">
        <v>1321</v>
      </c>
      <c r="J128" s="49"/>
      <c r="K128" s="48"/>
    </row>
    <row r="129" spans="1:12" x14ac:dyDescent="0.55000000000000004">
      <c r="A129" s="50">
        <v>1</v>
      </c>
      <c r="B129" s="50" t="s">
        <v>476</v>
      </c>
      <c r="C129" s="51">
        <v>100000000161</v>
      </c>
      <c r="D129" s="50">
        <v>0</v>
      </c>
      <c r="E129" s="52" t="s">
        <v>787</v>
      </c>
      <c r="F129" s="50" t="s">
        <v>723</v>
      </c>
      <c r="G129" s="53">
        <v>1692000</v>
      </c>
      <c r="H129" s="53">
        <v>1692000</v>
      </c>
      <c r="I129" s="53">
        <v>-1691999</v>
      </c>
      <c r="J129" s="53">
        <v>1</v>
      </c>
      <c r="K129" s="68"/>
    </row>
    <row r="130" spans="1:12" x14ac:dyDescent="0.55000000000000004">
      <c r="A130" s="50">
        <v>2</v>
      </c>
      <c r="B130" s="50" t="s">
        <v>428</v>
      </c>
      <c r="C130" s="51">
        <v>100000000816</v>
      </c>
      <c r="D130" s="50">
        <v>0</v>
      </c>
      <c r="E130" s="52" t="s">
        <v>610</v>
      </c>
      <c r="F130" s="50" t="s">
        <v>744</v>
      </c>
      <c r="G130" s="53">
        <v>5900</v>
      </c>
      <c r="H130" s="53">
        <v>5900</v>
      </c>
      <c r="I130" s="53">
        <v>-5899</v>
      </c>
      <c r="J130" s="53">
        <v>1</v>
      </c>
      <c r="K130" s="68"/>
    </row>
    <row r="131" spans="1:12" x14ac:dyDescent="0.55000000000000004">
      <c r="A131" s="50">
        <v>3</v>
      </c>
      <c r="B131" s="50" t="s">
        <v>476</v>
      </c>
      <c r="C131" s="51">
        <v>100000000162</v>
      </c>
      <c r="D131" s="50">
        <v>0</v>
      </c>
      <c r="E131" s="52" t="s">
        <v>788</v>
      </c>
      <c r="F131" s="50" t="s">
        <v>728</v>
      </c>
      <c r="G131" s="53">
        <v>120000</v>
      </c>
      <c r="H131" s="53">
        <v>120000</v>
      </c>
      <c r="I131" s="53">
        <v>-119999</v>
      </c>
      <c r="J131" s="53">
        <v>1</v>
      </c>
      <c r="K131" s="68"/>
    </row>
    <row r="132" spans="1:12" x14ac:dyDescent="0.55000000000000004">
      <c r="A132" s="50">
        <v>4</v>
      </c>
      <c r="B132" s="50" t="s">
        <v>476</v>
      </c>
      <c r="C132" s="51">
        <v>100000000163</v>
      </c>
      <c r="D132" s="50">
        <v>0</v>
      </c>
      <c r="E132" s="52" t="s">
        <v>789</v>
      </c>
      <c r="F132" s="50" t="s">
        <v>728</v>
      </c>
      <c r="G132" s="53">
        <v>55000</v>
      </c>
      <c r="H132" s="53">
        <v>55000</v>
      </c>
      <c r="I132" s="53">
        <v>-54999</v>
      </c>
      <c r="J132" s="53">
        <v>1</v>
      </c>
      <c r="K132" s="68"/>
    </row>
    <row r="133" spans="1:12" x14ac:dyDescent="0.55000000000000004">
      <c r="A133" s="50">
        <v>5</v>
      </c>
      <c r="B133" s="50" t="s">
        <v>428</v>
      </c>
      <c r="C133" s="51">
        <v>100000000828</v>
      </c>
      <c r="D133" s="50">
        <v>0</v>
      </c>
      <c r="E133" s="52" t="s">
        <v>790</v>
      </c>
      <c r="F133" s="50" t="s">
        <v>728</v>
      </c>
      <c r="G133" s="53">
        <v>30300</v>
      </c>
      <c r="H133" s="53">
        <v>30300</v>
      </c>
      <c r="I133" s="53">
        <v>-30299</v>
      </c>
      <c r="J133" s="53">
        <v>1</v>
      </c>
      <c r="K133" s="68"/>
    </row>
    <row r="134" spans="1:12" x14ac:dyDescent="0.55000000000000004">
      <c r="A134" s="50">
        <v>6</v>
      </c>
      <c r="B134" s="50" t="s">
        <v>428</v>
      </c>
      <c r="C134" s="51">
        <v>100000000853</v>
      </c>
      <c r="D134" s="50">
        <v>0</v>
      </c>
      <c r="E134" s="52" t="s">
        <v>531</v>
      </c>
      <c r="F134" s="50" t="s">
        <v>723</v>
      </c>
      <c r="G134" s="53">
        <v>15000</v>
      </c>
      <c r="H134" s="53">
        <v>15000</v>
      </c>
      <c r="I134" s="53">
        <v>-14999</v>
      </c>
      <c r="J134" s="53">
        <v>1</v>
      </c>
      <c r="K134" s="68"/>
    </row>
    <row r="135" spans="1:12" x14ac:dyDescent="0.55000000000000004">
      <c r="A135" s="50">
        <v>7</v>
      </c>
      <c r="B135" s="50" t="s">
        <v>428</v>
      </c>
      <c r="C135" s="51">
        <v>100000000854</v>
      </c>
      <c r="D135" s="50">
        <v>0</v>
      </c>
      <c r="E135" s="52" t="s">
        <v>532</v>
      </c>
      <c r="F135" s="50" t="s">
        <v>723</v>
      </c>
      <c r="G135" s="53">
        <v>16000</v>
      </c>
      <c r="H135" s="53">
        <v>16000</v>
      </c>
      <c r="I135" s="53">
        <v>-15999</v>
      </c>
      <c r="J135" s="53">
        <v>1</v>
      </c>
      <c r="K135" s="68"/>
      <c r="L135" s="57">
        <f>SUM(H129:H135)</f>
        <v>1934200</v>
      </c>
    </row>
    <row r="136" spans="1:12" x14ac:dyDescent="0.55000000000000004">
      <c r="A136" s="68"/>
      <c r="B136" s="50"/>
      <c r="C136" s="51"/>
      <c r="D136" s="50"/>
      <c r="E136" s="52"/>
      <c r="F136" s="50"/>
      <c r="G136" s="53"/>
      <c r="H136" s="53"/>
      <c r="I136" s="53"/>
      <c r="J136" s="53"/>
      <c r="K136" s="68"/>
    </row>
    <row r="137" spans="1:12" s="47" customFormat="1" x14ac:dyDescent="0.55000000000000004">
      <c r="A137" s="438" t="s">
        <v>888</v>
      </c>
      <c r="B137" s="438"/>
      <c r="C137" s="438"/>
      <c r="D137" s="438"/>
      <c r="E137" s="438"/>
      <c r="F137" s="438"/>
      <c r="G137" s="438"/>
      <c r="H137" s="438"/>
      <c r="I137" s="438"/>
      <c r="J137" s="438"/>
      <c r="K137" s="438"/>
    </row>
    <row r="138" spans="1:12" s="47" customFormat="1" x14ac:dyDescent="0.55000000000000004">
      <c r="A138" s="45" t="s">
        <v>710</v>
      </c>
      <c r="B138" s="45" t="s">
        <v>711</v>
      </c>
      <c r="C138" s="45" t="s">
        <v>712</v>
      </c>
      <c r="D138" s="45"/>
      <c r="E138" s="45" t="s">
        <v>713</v>
      </c>
      <c r="F138" s="45" t="s">
        <v>714</v>
      </c>
      <c r="G138" s="46" t="s">
        <v>715</v>
      </c>
      <c r="H138" s="46" t="s">
        <v>716</v>
      </c>
      <c r="I138" s="46" t="s">
        <v>717</v>
      </c>
      <c r="J138" s="46" t="s">
        <v>718</v>
      </c>
      <c r="K138" s="45" t="s">
        <v>719</v>
      </c>
    </row>
    <row r="139" spans="1:12" x14ac:dyDescent="0.55000000000000004">
      <c r="A139" s="48" t="s">
        <v>720</v>
      </c>
      <c r="B139" s="48"/>
      <c r="C139" s="48" t="s">
        <v>721</v>
      </c>
      <c r="D139" s="48"/>
      <c r="E139" s="48"/>
      <c r="F139" s="48"/>
      <c r="G139" s="49"/>
      <c r="H139" s="49"/>
      <c r="I139" s="49" t="s">
        <v>1321</v>
      </c>
      <c r="J139" s="49"/>
      <c r="K139" s="48"/>
    </row>
    <row r="140" spans="1:12" x14ac:dyDescent="0.55000000000000004">
      <c r="A140" s="50">
        <v>1</v>
      </c>
      <c r="B140" s="50" t="s">
        <v>428</v>
      </c>
      <c r="C140" s="51">
        <v>100000000845</v>
      </c>
      <c r="D140" s="50">
        <v>0</v>
      </c>
      <c r="E140" s="52" t="s">
        <v>524</v>
      </c>
      <c r="F140" s="50" t="s">
        <v>723</v>
      </c>
      <c r="G140" s="53">
        <v>499000</v>
      </c>
      <c r="H140" s="53">
        <v>499000</v>
      </c>
      <c r="I140" s="53">
        <v>-498999</v>
      </c>
      <c r="J140" s="53">
        <v>1</v>
      </c>
      <c r="K140" s="68"/>
      <c r="L140" s="57">
        <f>+H140</f>
        <v>499000</v>
      </c>
    </row>
    <row r="141" spans="1:12" x14ac:dyDescent="0.55000000000000004">
      <c r="A141" s="68"/>
      <c r="B141" s="50"/>
      <c r="C141" s="51"/>
      <c r="D141" s="50"/>
      <c r="E141" s="52"/>
      <c r="F141" s="50"/>
      <c r="G141" s="53"/>
      <c r="H141" s="53"/>
      <c r="I141" s="53"/>
      <c r="J141" s="53"/>
      <c r="K141" s="68"/>
    </row>
    <row r="142" spans="1:12" s="47" customFormat="1" x14ac:dyDescent="0.55000000000000004">
      <c r="A142" s="438" t="s">
        <v>889</v>
      </c>
      <c r="B142" s="438"/>
      <c r="C142" s="438"/>
      <c r="D142" s="438"/>
      <c r="E142" s="438"/>
      <c r="F142" s="438"/>
      <c r="G142" s="438"/>
      <c r="H142" s="438"/>
      <c r="I142" s="438"/>
      <c r="J142" s="438"/>
      <c r="K142" s="438"/>
    </row>
    <row r="143" spans="1:12" s="47" customFormat="1" x14ac:dyDescent="0.55000000000000004">
      <c r="A143" s="45" t="s">
        <v>710</v>
      </c>
      <c r="B143" s="45" t="s">
        <v>711</v>
      </c>
      <c r="C143" s="45" t="s">
        <v>712</v>
      </c>
      <c r="D143" s="45"/>
      <c r="E143" s="45" t="s">
        <v>713</v>
      </c>
      <c r="F143" s="45" t="s">
        <v>714</v>
      </c>
      <c r="G143" s="46" t="s">
        <v>715</v>
      </c>
      <c r="H143" s="46" t="s">
        <v>716</v>
      </c>
      <c r="I143" s="46" t="s">
        <v>717</v>
      </c>
      <c r="J143" s="46" t="s">
        <v>718</v>
      </c>
      <c r="K143" s="45" t="s">
        <v>719</v>
      </c>
    </row>
    <row r="144" spans="1:12" x14ac:dyDescent="0.55000000000000004">
      <c r="A144" s="48" t="s">
        <v>720</v>
      </c>
      <c r="B144" s="48"/>
      <c r="C144" s="48" t="s">
        <v>721</v>
      </c>
      <c r="D144" s="48"/>
      <c r="E144" s="48"/>
      <c r="F144" s="48"/>
      <c r="G144" s="49"/>
      <c r="H144" s="49"/>
      <c r="I144" s="49" t="s">
        <v>1321</v>
      </c>
      <c r="J144" s="49"/>
      <c r="K144" s="48"/>
    </row>
    <row r="145" spans="1:12" x14ac:dyDescent="0.55000000000000004">
      <c r="A145" s="50">
        <v>1</v>
      </c>
      <c r="B145" s="50" t="s">
        <v>428</v>
      </c>
      <c r="C145" s="51">
        <v>100000000851</v>
      </c>
      <c r="D145" s="50">
        <v>0</v>
      </c>
      <c r="E145" s="52" t="s">
        <v>529</v>
      </c>
      <c r="F145" s="50" t="s">
        <v>728</v>
      </c>
      <c r="G145" s="53">
        <v>144000</v>
      </c>
      <c r="H145" s="53">
        <v>144000</v>
      </c>
      <c r="I145" s="53">
        <v>-143999</v>
      </c>
      <c r="J145" s="53">
        <v>1</v>
      </c>
      <c r="K145" s="68"/>
      <c r="L145" s="57">
        <f>+H145</f>
        <v>144000</v>
      </c>
    </row>
    <row r="146" spans="1:12" x14ac:dyDescent="0.55000000000000004">
      <c r="A146" s="68"/>
      <c r="B146" s="50"/>
      <c r="C146" s="51"/>
      <c r="D146" s="50"/>
      <c r="E146" s="52"/>
      <c r="F146" s="50"/>
      <c r="G146" s="53"/>
      <c r="H146" s="53"/>
      <c r="I146" s="53"/>
      <c r="J146" s="53"/>
      <c r="K146" s="68"/>
      <c r="L146" s="70"/>
    </row>
    <row r="147" spans="1:12" s="47" customFormat="1" x14ac:dyDescent="0.55000000000000004">
      <c r="A147" s="438" t="s">
        <v>890</v>
      </c>
      <c r="B147" s="438"/>
      <c r="C147" s="438"/>
      <c r="D147" s="438"/>
      <c r="E147" s="438"/>
      <c r="F147" s="438"/>
      <c r="G147" s="438"/>
      <c r="H147" s="438"/>
      <c r="I147" s="438"/>
      <c r="J147" s="438"/>
      <c r="K147" s="438"/>
    </row>
    <row r="148" spans="1:12" s="47" customFormat="1" x14ac:dyDescent="0.55000000000000004">
      <c r="A148" s="45" t="s">
        <v>710</v>
      </c>
      <c r="B148" s="45" t="s">
        <v>711</v>
      </c>
      <c r="C148" s="45" t="s">
        <v>712</v>
      </c>
      <c r="D148" s="45"/>
      <c r="E148" s="45" t="s">
        <v>713</v>
      </c>
      <c r="F148" s="45" t="s">
        <v>714</v>
      </c>
      <c r="G148" s="46" t="s">
        <v>715</v>
      </c>
      <c r="H148" s="46" t="s">
        <v>716</v>
      </c>
      <c r="I148" s="46" t="s">
        <v>717</v>
      </c>
      <c r="J148" s="46" t="s">
        <v>718</v>
      </c>
      <c r="K148" s="45" t="s">
        <v>719</v>
      </c>
    </row>
    <row r="149" spans="1:12" x14ac:dyDescent="0.55000000000000004">
      <c r="A149" s="48" t="s">
        <v>720</v>
      </c>
      <c r="B149" s="48"/>
      <c r="C149" s="48" t="s">
        <v>721</v>
      </c>
      <c r="D149" s="48"/>
      <c r="E149" s="48"/>
      <c r="F149" s="48"/>
      <c r="G149" s="49"/>
      <c r="H149" s="49"/>
      <c r="I149" s="49" t="s">
        <v>1321</v>
      </c>
      <c r="J149" s="49"/>
      <c r="K149" s="48"/>
    </row>
    <row r="150" spans="1:12" x14ac:dyDescent="0.55000000000000004">
      <c r="A150" s="71">
        <v>1</v>
      </c>
      <c r="B150" s="72" t="s">
        <v>403</v>
      </c>
      <c r="C150" s="75">
        <v>100000000055</v>
      </c>
      <c r="D150" s="71">
        <v>0</v>
      </c>
      <c r="E150" s="72" t="s">
        <v>404</v>
      </c>
      <c r="F150" s="71" t="s">
        <v>728</v>
      </c>
      <c r="G150" s="73">
        <v>1646900</v>
      </c>
      <c r="H150" s="73">
        <v>1646900</v>
      </c>
      <c r="I150" s="73">
        <v>-1646899</v>
      </c>
      <c r="J150" s="73">
        <v>1</v>
      </c>
      <c r="K150" s="74"/>
      <c r="L150" s="57">
        <f>+H150</f>
        <v>1646900</v>
      </c>
    </row>
    <row r="151" spans="1:12" x14ac:dyDescent="0.55000000000000004">
      <c r="A151" s="74"/>
      <c r="B151" s="71"/>
      <c r="C151" s="75"/>
      <c r="D151" s="71"/>
      <c r="E151" s="72"/>
      <c r="F151" s="71"/>
      <c r="G151" s="73"/>
      <c r="H151" s="73"/>
      <c r="I151" s="73"/>
      <c r="J151" s="73"/>
      <c r="K151" s="74"/>
      <c r="L151" s="70">
        <f>SUM(L56:L150)</f>
        <v>12158625</v>
      </c>
    </row>
    <row r="152" spans="1:12" ht="26.25" customHeight="1" x14ac:dyDescent="0.55000000000000004">
      <c r="A152" s="439" t="s">
        <v>1324</v>
      </c>
      <c r="B152" s="439"/>
      <c r="C152" s="439"/>
      <c r="D152" s="439"/>
      <c r="E152" s="439"/>
      <c r="F152" s="439"/>
      <c r="G152" s="439"/>
      <c r="H152" s="439"/>
      <c r="I152" s="439"/>
      <c r="J152" s="439"/>
      <c r="K152" s="439"/>
    </row>
    <row r="153" spans="1:12" ht="26.25" customHeight="1" x14ac:dyDescent="0.55000000000000004">
      <c r="A153" s="439" t="s">
        <v>707</v>
      </c>
      <c r="B153" s="439"/>
      <c r="C153" s="439"/>
      <c r="D153" s="439"/>
      <c r="E153" s="439"/>
      <c r="F153" s="439"/>
      <c r="G153" s="439"/>
      <c r="H153" s="439"/>
      <c r="I153" s="439"/>
      <c r="J153" s="439"/>
      <c r="K153" s="439"/>
    </row>
    <row r="154" spans="1:12" ht="25.5" customHeight="1" x14ac:dyDescent="0.55000000000000004">
      <c r="A154" s="439" t="s">
        <v>794</v>
      </c>
      <c r="B154" s="439"/>
      <c r="C154" s="439"/>
      <c r="D154" s="439"/>
      <c r="E154" s="439"/>
      <c r="F154" s="439"/>
      <c r="G154" s="439"/>
      <c r="H154" s="439"/>
      <c r="I154" s="439"/>
      <c r="J154" s="439"/>
      <c r="K154" s="439"/>
    </row>
    <row r="155" spans="1:12" s="47" customFormat="1" ht="29.45" customHeight="1" x14ac:dyDescent="0.55000000000000004">
      <c r="A155" s="438" t="s">
        <v>795</v>
      </c>
      <c r="B155" s="438"/>
      <c r="C155" s="438"/>
      <c r="D155" s="438"/>
      <c r="E155" s="438"/>
      <c r="F155" s="438"/>
      <c r="G155" s="438"/>
      <c r="H155" s="438"/>
      <c r="I155" s="438"/>
      <c r="J155" s="438"/>
      <c r="K155" s="438"/>
    </row>
    <row r="156" spans="1:12" s="47" customFormat="1" x14ac:dyDescent="0.55000000000000004">
      <c r="A156" s="45" t="s">
        <v>710</v>
      </c>
      <c r="B156" s="45" t="s">
        <v>711</v>
      </c>
      <c r="C156" s="45" t="s">
        <v>712</v>
      </c>
      <c r="D156" s="45"/>
      <c r="E156" s="45" t="s">
        <v>713</v>
      </c>
      <c r="F156" s="45" t="s">
        <v>714</v>
      </c>
      <c r="G156" s="46" t="s">
        <v>715</v>
      </c>
      <c r="H156" s="46" t="s">
        <v>716</v>
      </c>
      <c r="I156" s="46" t="s">
        <v>717</v>
      </c>
      <c r="J156" s="46" t="s">
        <v>718</v>
      </c>
      <c r="K156" s="45" t="s">
        <v>719</v>
      </c>
    </row>
    <row r="157" spans="1:12" x14ac:dyDescent="0.55000000000000004">
      <c r="A157" s="48" t="s">
        <v>720</v>
      </c>
      <c r="B157" s="48"/>
      <c r="C157" s="48" t="s">
        <v>721</v>
      </c>
      <c r="D157" s="48"/>
      <c r="E157" s="48"/>
      <c r="F157" s="48"/>
      <c r="G157" s="49"/>
      <c r="H157" s="49"/>
      <c r="I157" s="49" t="s">
        <v>1321</v>
      </c>
      <c r="J157" s="49"/>
      <c r="K157" s="48"/>
    </row>
    <row r="158" spans="1:12" x14ac:dyDescent="0.55000000000000004">
      <c r="A158" s="50">
        <v>1</v>
      </c>
      <c r="B158" s="50" t="s">
        <v>395</v>
      </c>
      <c r="C158" s="51">
        <v>100000000209</v>
      </c>
      <c r="D158" s="76">
        <v>0</v>
      </c>
      <c r="E158" s="52" t="s">
        <v>796</v>
      </c>
      <c r="F158" s="50" t="s">
        <v>797</v>
      </c>
      <c r="G158" s="53">
        <f>+H158/6</f>
        <v>35500</v>
      </c>
      <c r="H158" s="53">
        <v>213000</v>
      </c>
      <c r="I158" s="53">
        <v>-212999</v>
      </c>
      <c r="J158" s="53">
        <v>1</v>
      </c>
      <c r="K158" s="52"/>
    </row>
    <row r="159" spans="1:12" x14ac:dyDescent="0.55000000000000004">
      <c r="A159" s="50">
        <v>2</v>
      </c>
      <c r="B159" s="50" t="s">
        <v>395</v>
      </c>
      <c r="C159" s="51">
        <v>100000000205</v>
      </c>
      <c r="D159" s="76">
        <v>0</v>
      </c>
      <c r="E159" s="52" t="s">
        <v>798</v>
      </c>
      <c r="F159" s="50" t="s">
        <v>799</v>
      </c>
      <c r="G159" s="53">
        <f>+H159/50</f>
        <v>6000</v>
      </c>
      <c r="H159" s="53">
        <v>300000</v>
      </c>
      <c r="I159" s="53">
        <v>-299999</v>
      </c>
      <c r="J159" s="53">
        <v>1</v>
      </c>
      <c r="K159" s="52"/>
    </row>
    <row r="160" spans="1:12" x14ac:dyDescent="0.55000000000000004">
      <c r="A160" s="50">
        <v>3</v>
      </c>
      <c r="B160" s="50" t="s">
        <v>395</v>
      </c>
      <c r="C160" s="51">
        <v>100000000206</v>
      </c>
      <c r="D160" s="76">
        <v>0</v>
      </c>
      <c r="E160" s="52" t="s">
        <v>800</v>
      </c>
      <c r="F160" s="50" t="s">
        <v>723</v>
      </c>
      <c r="G160" s="53">
        <v>60000</v>
      </c>
      <c r="H160" s="53">
        <v>60000</v>
      </c>
      <c r="I160" s="412">
        <v>-59999</v>
      </c>
      <c r="J160" s="412">
        <v>1</v>
      </c>
      <c r="K160" s="52"/>
    </row>
    <row r="161" spans="1:12" x14ac:dyDescent="0.55000000000000004">
      <c r="A161" s="50">
        <v>4</v>
      </c>
      <c r="B161" s="50" t="s">
        <v>395</v>
      </c>
      <c r="C161" s="51">
        <v>100000000207</v>
      </c>
      <c r="D161" s="76">
        <v>0</v>
      </c>
      <c r="E161" s="52" t="s">
        <v>801</v>
      </c>
      <c r="F161" s="50" t="s">
        <v>723</v>
      </c>
      <c r="G161" s="53">
        <v>25900</v>
      </c>
      <c r="H161" s="53">
        <v>25900</v>
      </c>
      <c r="I161" s="412">
        <v>-25899</v>
      </c>
      <c r="J161" s="412">
        <v>1</v>
      </c>
      <c r="K161" s="52"/>
    </row>
    <row r="162" spans="1:12" x14ac:dyDescent="0.55000000000000004">
      <c r="A162" s="50">
        <v>5</v>
      </c>
      <c r="B162" s="50" t="s">
        <v>395</v>
      </c>
      <c r="C162" s="51">
        <v>100000000208</v>
      </c>
      <c r="D162" s="76">
        <v>0</v>
      </c>
      <c r="E162" s="52" t="s">
        <v>802</v>
      </c>
      <c r="F162" s="50" t="s">
        <v>731</v>
      </c>
      <c r="G162" s="53">
        <v>65990</v>
      </c>
      <c r="H162" s="53">
        <v>65990</v>
      </c>
      <c r="I162" s="412">
        <v>-65989</v>
      </c>
      <c r="J162" s="412">
        <v>1</v>
      </c>
      <c r="K162" s="52"/>
      <c r="L162" s="57">
        <f>SUM(H158:H162)</f>
        <v>664890</v>
      </c>
    </row>
    <row r="163" spans="1:12" x14ac:dyDescent="0.55000000000000004">
      <c r="A163" s="52"/>
      <c r="B163" s="50"/>
      <c r="C163" s="50"/>
      <c r="D163" s="50"/>
      <c r="E163" s="52"/>
      <c r="F163" s="50"/>
      <c r="G163" s="53"/>
      <c r="H163" s="53"/>
      <c r="I163" s="53"/>
      <c r="J163" s="53"/>
      <c r="K163" s="52"/>
    </row>
    <row r="164" spans="1:12" s="47" customFormat="1" x14ac:dyDescent="0.55000000000000004">
      <c r="A164" s="438" t="s">
        <v>891</v>
      </c>
      <c r="B164" s="438"/>
      <c r="C164" s="438"/>
      <c r="D164" s="438"/>
      <c r="E164" s="438"/>
      <c r="F164" s="438"/>
      <c r="G164" s="438"/>
      <c r="H164" s="438"/>
      <c r="I164" s="438"/>
      <c r="J164" s="438"/>
      <c r="K164" s="438"/>
    </row>
    <row r="165" spans="1:12" s="47" customFormat="1" x14ac:dyDescent="0.55000000000000004">
      <c r="A165" s="45" t="s">
        <v>710</v>
      </c>
      <c r="B165" s="45" t="s">
        <v>711</v>
      </c>
      <c r="C165" s="45" t="s">
        <v>712</v>
      </c>
      <c r="D165" s="45"/>
      <c r="E165" s="45" t="s">
        <v>713</v>
      </c>
      <c r="F165" s="45" t="s">
        <v>714</v>
      </c>
      <c r="G165" s="46" t="s">
        <v>715</v>
      </c>
      <c r="H165" s="46" t="s">
        <v>716</v>
      </c>
      <c r="I165" s="46" t="s">
        <v>717</v>
      </c>
      <c r="J165" s="46" t="s">
        <v>718</v>
      </c>
      <c r="K165" s="45" t="s">
        <v>719</v>
      </c>
    </row>
    <row r="166" spans="1:12" x14ac:dyDescent="0.55000000000000004">
      <c r="A166" s="48" t="s">
        <v>720</v>
      </c>
      <c r="B166" s="48"/>
      <c r="C166" s="48" t="s">
        <v>721</v>
      </c>
      <c r="D166" s="48"/>
      <c r="E166" s="48"/>
      <c r="F166" s="48"/>
      <c r="G166" s="49"/>
      <c r="H166" s="49"/>
      <c r="I166" s="49" t="s">
        <v>1321</v>
      </c>
      <c r="J166" s="49"/>
      <c r="K166" s="48"/>
    </row>
    <row r="167" spans="1:12" ht="25.9" customHeight="1" x14ac:dyDescent="0.55000000000000004">
      <c r="A167" s="50">
        <v>1</v>
      </c>
      <c r="B167" s="50" t="s">
        <v>598</v>
      </c>
      <c r="C167" s="51">
        <v>100000000187</v>
      </c>
      <c r="D167" s="50">
        <v>0</v>
      </c>
      <c r="E167" s="52" t="s">
        <v>803</v>
      </c>
      <c r="F167" s="50" t="s">
        <v>728</v>
      </c>
      <c r="G167" s="53">
        <v>98500</v>
      </c>
      <c r="H167" s="53">
        <v>98500</v>
      </c>
      <c r="I167" s="53">
        <v>-98499</v>
      </c>
      <c r="J167" s="53">
        <v>1</v>
      </c>
      <c r="K167" s="52"/>
    </row>
    <row r="168" spans="1:12" ht="25.9" customHeight="1" x14ac:dyDescent="0.55000000000000004">
      <c r="A168" s="50">
        <v>2</v>
      </c>
      <c r="B168" s="50" t="s">
        <v>598</v>
      </c>
      <c r="C168" s="51">
        <v>100000000188</v>
      </c>
      <c r="D168" s="50">
        <v>0</v>
      </c>
      <c r="E168" s="52" t="s">
        <v>804</v>
      </c>
      <c r="F168" s="50" t="s">
        <v>767</v>
      </c>
      <c r="G168" s="53">
        <v>8000</v>
      </c>
      <c r="H168" s="53">
        <v>8000</v>
      </c>
      <c r="I168" s="53">
        <v>-7999</v>
      </c>
      <c r="J168" s="53">
        <v>1</v>
      </c>
      <c r="K168" s="52"/>
    </row>
    <row r="169" spans="1:12" ht="25.9" customHeight="1" x14ac:dyDescent="0.55000000000000004">
      <c r="A169" s="50">
        <v>3</v>
      </c>
      <c r="B169" s="50" t="s">
        <v>598</v>
      </c>
      <c r="C169" s="51">
        <v>100000000189</v>
      </c>
      <c r="D169" s="50">
        <v>0</v>
      </c>
      <c r="E169" s="52" t="s">
        <v>805</v>
      </c>
      <c r="F169" s="50" t="s">
        <v>723</v>
      </c>
      <c r="G169" s="53">
        <v>15000</v>
      </c>
      <c r="H169" s="53">
        <v>15000</v>
      </c>
      <c r="I169" s="53">
        <v>-14999</v>
      </c>
      <c r="J169" s="53">
        <v>1</v>
      </c>
      <c r="K169" s="52"/>
      <c r="L169" s="57">
        <f>SUM(H167:H169)</f>
        <v>121500</v>
      </c>
    </row>
    <row r="170" spans="1:12" x14ac:dyDescent="0.55000000000000004">
      <c r="A170" s="52"/>
      <c r="B170" s="50"/>
      <c r="C170" s="51"/>
      <c r="D170" s="50"/>
      <c r="E170" s="52"/>
      <c r="F170" s="50"/>
      <c r="G170" s="53"/>
      <c r="H170" s="53"/>
      <c r="I170" s="53"/>
      <c r="J170" s="53"/>
      <c r="K170" s="52"/>
    </row>
    <row r="171" spans="1:12" s="47" customFormat="1" x14ac:dyDescent="0.55000000000000004">
      <c r="A171" s="438" t="s">
        <v>892</v>
      </c>
      <c r="B171" s="438"/>
      <c r="C171" s="438"/>
      <c r="D171" s="438"/>
      <c r="E171" s="438"/>
      <c r="F171" s="438"/>
      <c r="G171" s="438"/>
      <c r="H171" s="438"/>
      <c r="I171" s="438"/>
      <c r="J171" s="438"/>
      <c r="K171" s="438"/>
    </row>
    <row r="172" spans="1:12" s="47" customFormat="1" x14ac:dyDescent="0.55000000000000004">
      <c r="A172" s="45" t="s">
        <v>710</v>
      </c>
      <c r="B172" s="45" t="s">
        <v>711</v>
      </c>
      <c r="C172" s="45" t="s">
        <v>712</v>
      </c>
      <c r="D172" s="45"/>
      <c r="E172" s="45" t="s">
        <v>713</v>
      </c>
      <c r="F172" s="45" t="s">
        <v>714</v>
      </c>
      <c r="G172" s="46" t="s">
        <v>715</v>
      </c>
      <c r="H172" s="46" t="s">
        <v>716</v>
      </c>
      <c r="I172" s="46" t="s">
        <v>717</v>
      </c>
      <c r="J172" s="46" t="s">
        <v>718</v>
      </c>
      <c r="K172" s="45" t="s">
        <v>719</v>
      </c>
    </row>
    <row r="173" spans="1:12" x14ac:dyDescent="0.55000000000000004">
      <c r="A173" s="48" t="s">
        <v>720</v>
      </c>
      <c r="B173" s="48"/>
      <c r="C173" s="48" t="s">
        <v>721</v>
      </c>
      <c r="D173" s="48"/>
      <c r="E173" s="48"/>
      <c r="F173" s="48"/>
      <c r="G173" s="49"/>
      <c r="H173" s="49"/>
      <c r="I173" s="49" t="s">
        <v>1321</v>
      </c>
      <c r="J173" s="49"/>
      <c r="K173" s="48"/>
    </row>
    <row r="174" spans="1:12" x14ac:dyDescent="0.55000000000000004">
      <c r="A174" s="50">
        <v>1</v>
      </c>
      <c r="B174" s="50" t="s">
        <v>395</v>
      </c>
      <c r="C174" s="51">
        <v>100000000182</v>
      </c>
      <c r="D174" s="50">
        <v>0</v>
      </c>
      <c r="E174" s="52" t="s">
        <v>808</v>
      </c>
      <c r="F174" s="50" t="s">
        <v>723</v>
      </c>
      <c r="G174" s="53">
        <v>16000</v>
      </c>
      <c r="H174" s="53">
        <v>16000</v>
      </c>
      <c r="I174" s="53">
        <v>-15999</v>
      </c>
      <c r="J174" s="53">
        <v>1</v>
      </c>
      <c r="K174" s="52"/>
    </row>
    <row r="175" spans="1:12" x14ac:dyDescent="0.55000000000000004">
      <c r="A175" s="50">
        <v>2</v>
      </c>
      <c r="B175" s="50" t="s">
        <v>395</v>
      </c>
      <c r="C175" s="51">
        <v>100000000183</v>
      </c>
      <c r="D175" s="50">
        <v>0</v>
      </c>
      <c r="E175" s="52" t="s">
        <v>809</v>
      </c>
      <c r="F175" s="50" t="s">
        <v>723</v>
      </c>
      <c r="G175" s="53">
        <v>28215</v>
      </c>
      <c r="H175" s="53">
        <v>28215</v>
      </c>
      <c r="I175" s="53">
        <v>-28214</v>
      </c>
      <c r="J175" s="53">
        <v>1</v>
      </c>
      <c r="K175" s="52"/>
      <c r="L175" s="57">
        <f>SUM(H174:H175)</f>
        <v>44215</v>
      </c>
    </row>
    <row r="176" spans="1:12" ht="28.15" customHeight="1" x14ac:dyDescent="0.55000000000000004">
      <c r="A176" s="52"/>
      <c r="B176" s="50"/>
      <c r="C176" s="51"/>
      <c r="D176" s="50"/>
      <c r="E176" s="52"/>
      <c r="F176" s="50"/>
      <c r="G176" s="53"/>
      <c r="H176" s="53"/>
      <c r="I176" s="53"/>
      <c r="J176" s="53"/>
      <c r="K176" s="52"/>
    </row>
    <row r="177" spans="1:12" s="47" customFormat="1" x14ac:dyDescent="0.55000000000000004">
      <c r="A177" s="438" t="s">
        <v>893</v>
      </c>
      <c r="B177" s="438"/>
      <c r="C177" s="438"/>
      <c r="D177" s="438"/>
      <c r="E177" s="438"/>
      <c r="F177" s="438"/>
      <c r="G177" s="438"/>
      <c r="H177" s="438"/>
      <c r="I177" s="438"/>
      <c r="J177" s="438"/>
      <c r="K177" s="438"/>
    </row>
    <row r="178" spans="1:12" s="47" customFormat="1" x14ac:dyDescent="0.55000000000000004">
      <c r="A178" s="45" t="s">
        <v>710</v>
      </c>
      <c r="B178" s="45" t="s">
        <v>711</v>
      </c>
      <c r="C178" s="45" t="s">
        <v>712</v>
      </c>
      <c r="D178" s="45"/>
      <c r="E178" s="45" t="s">
        <v>713</v>
      </c>
      <c r="F178" s="45" t="s">
        <v>714</v>
      </c>
      <c r="G178" s="46" t="s">
        <v>715</v>
      </c>
      <c r="H178" s="46" t="s">
        <v>716</v>
      </c>
      <c r="I178" s="46" t="s">
        <v>717</v>
      </c>
      <c r="J178" s="46" t="s">
        <v>718</v>
      </c>
      <c r="K178" s="45" t="s">
        <v>719</v>
      </c>
    </row>
    <row r="179" spans="1:12" x14ac:dyDescent="0.55000000000000004">
      <c r="A179" s="48" t="s">
        <v>720</v>
      </c>
      <c r="B179" s="48"/>
      <c r="C179" s="48" t="s">
        <v>721</v>
      </c>
      <c r="D179" s="48"/>
      <c r="E179" s="48"/>
      <c r="F179" s="48"/>
      <c r="G179" s="49"/>
      <c r="H179" s="49"/>
      <c r="I179" s="49" t="s">
        <v>1321</v>
      </c>
      <c r="J179" s="49"/>
      <c r="K179" s="48"/>
    </row>
    <row r="180" spans="1:12" x14ac:dyDescent="0.55000000000000004">
      <c r="A180" s="50">
        <v>1</v>
      </c>
      <c r="B180" s="50" t="s">
        <v>395</v>
      </c>
      <c r="C180" s="51">
        <v>100000000184</v>
      </c>
      <c r="D180" s="50">
        <v>0</v>
      </c>
      <c r="E180" s="52" t="s">
        <v>810</v>
      </c>
      <c r="F180" s="50" t="s">
        <v>723</v>
      </c>
      <c r="G180" s="53">
        <v>85650</v>
      </c>
      <c r="H180" s="53">
        <v>85650</v>
      </c>
      <c r="I180" s="53">
        <v>-85649</v>
      </c>
      <c r="J180" s="53">
        <v>1</v>
      </c>
      <c r="K180" s="50"/>
    </row>
    <row r="181" spans="1:12" x14ac:dyDescent="0.55000000000000004">
      <c r="A181" s="50">
        <v>2</v>
      </c>
      <c r="B181" s="50" t="s">
        <v>395</v>
      </c>
      <c r="C181" s="51">
        <v>100000000185</v>
      </c>
      <c r="D181" s="50">
        <v>0</v>
      </c>
      <c r="E181" s="52" t="s">
        <v>483</v>
      </c>
      <c r="F181" s="50" t="s">
        <v>723</v>
      </c>
      <c r="G181" s="53">
        <v>100000</v>
      </c>
      <c r="H181" s="53">
        <v>100000</v>
      </c>
      <c r="I181" s="53">
        <v>-99999</v>
      </c>
      <c r="J181" s="53">
        <v>1</v>
      </c>
      <c r="K181" s="50"/>
      <c r="L181" s="57">
        <f>SUM(H180:H181)</f>
        <v>185650</v>
      </c>
    </row>
    <row r="182" spans="1:12" ht="28.15" customHeight="1" x14ac:dyDescent="0.55000000000000004">
      <c r="A182" s="52"/>
      <c r="B182" s="50"/>
      <c r="C182" s="51"/>
      <c r="D182" s="50"/>
      <c r="E182" s="52"/>
      <c r="F182" s="50"/>
      <c r="G182" s="53"/>
      <c r="H182" s="53"/>
      <c r="I182" s="53"/>
      <c r="J182" s="53"/>
      <c r="K182" s="52"/>
    </row>
    <row r="183" spans="1:12" s="47" customFormat="1" x14ac:dyDescent="0.55000000000000004">
      <c r="A183" s="438" t="s">
        <v>1326</v>
      </c>
      <c r="B183" s="438"/>
      <c r="C183" s="438"/>
      <c r="D183" s="438"/>
      <c r="E183" s="438"/>
      <c r="F183" s="438"/>
      <c r="G183" s="438"/>
      <c r="H183" s="438"/>
      <c r="I183" s="438"/>
      <c r="J183" s="438"/>
      <c r="K183" s="438"/>
    </row>
    <row r="184" spans="1:12" s="47" customFormat="1" x14ac:dyDescent="0.55000000000000004">
      <c r="A184" s="45" t="s">
        <v>710</v>
      </c>
      <c r="B184" s="45" t="s">
        <v>711</v>
      </c>
      <c r="C184" s="45" t="s">
        <v>712</v>
      </c>
      <c r="D184" s="45"/>
      <c r="E184" s="45" t="s">
        <v>713</v>
      </c>
      <c r="F184" s="45" t="s">
        <v>714</v>
      </c>
      <c r="G184" s="46" t="s">
        <v>715</v>
      </c>
      <c r="H184" s="46" t="s">
        <v>716</v>
      </c>
      <c r="I184" s="46" t="s">
        <v>717</v>
      </c>
      <c r="J184" s="46" t="s">
        <v>718</v>
      </c>
      <c r="K184" s="45" t="s">
        <v>719</v>
      </c>
    </row>
    <row r="185" spans="1:12" x14ac:dyDescent="0.55000000000000004">
      <c r="A185" s="48" t="s">
        <v>720</v>
      </c>
      <c r="B185" s="48"/>
      <c r="C185" s="48" t="s">
        <v>721</v>
      </c>
      <c r="D185" s="48"/>
      <c r="E185" s="48"/>
      <c r="F185" s="48"/>
      <c r="G185" s="49"/>
      <c r="H185" s="49"/>
      <c r="I185" s="49" t="s">
        <v>1321</v>
      </c>
      <c r="J185" s="49"/>
      <c r="K185" s="48"/>
    </row>
    <row r="186" spans="1:12" x14ac:dyDescent="0.55000000000000004">
      <c r="A186" s="62">
        <v>1</v>
      </c>
      <c r="B186" s="64" t="s">
        <v>616</v>
      </c>
      <c r="C186" s="63">
        <v>100000000202</v>
      </c>
      <c r="D186" s="62"/>
      <c r="E186" s="64" t="s">
        <v>811</v>
      </c>
      <c r="F186" s="62" t="s">
        <v>728</v>
      </c>
      <c r="G186" s="77">
        <v>579000</v>
      </c>
      <c r="H186" s="78">
        <v>579000</v>
      </c>
      <c r="I186" s="78">
        <v>-578999</v>
      </c>
      <c r="J186" s="53">
        <f>+H186+I186</f>
        <v>1</v>
      </c>
      <c r="K186" s="50"/>
      <c r="L186" s="79">
        <f>+H186</f>
        <v>579000</v>
      </c>
    </row>
    <row r="187" spans="1:12" ht="28.15" customHeight="1" x14ac:dyDescent="0.55000000000000004">
      <c r="A187" s="52"/>
      <c r="B187" s="50"/>
      <c r="C187" s="51"/>
      <c r="D187" s="50"/>
      <c r="E187" s="52"/>
      <c r="F187" s="50"/>
      <c r="G187" s="53"/>
      <c r="H187" s="53"/>
      <c r="I187" s="53"/>
      <c r="J187" s="53"/>
      <c r="K187" s="52"/>
      <c r="L187" s="70">
        <f>SUM(L158:L186)</f>
        <v>1595255</v>
      </c>
    </row>
    <row r="188" spans="1:12" ht="26.25" customHeight="1" x14ac:dyDescent="0.55000000000000004">
      <c r="A188" s="439" t="s">
        <v>1324</v>
      </c>
      <c r="B188" s="439"/>
      <c r="C188" s="439"/>
      <c r="D188" s="439"/>
      <c r="E188" s="439"/>
      <c r="F188" s="439"/>
      <c r="G188" s="439"/>
      <c r="H188" s="439"/>
      <c r="I188" s="439"/>
      <c r="J188" s="439"/>
      <c r="K188" s="439"/>
    </row>
    <row r="189" spans="1:12" ht="26.25" customHeight="1" x14ac:dyDescent="0.55000000000000004">
      <c r="A189" s="439" t="s">
        <v>707</v>
      </c>
      <c r="B189" s="439"/>
      <c r="C189" s="439"/>
      <c r="D189" s="439"/>
      <c r="E189" s="439"/>
      <c r="F189" s="439"/>
      <c r="G189" s="439"/>
      <c r="H189" s="439"/>
      <c r="I189" s="439"/>
      <c r="J189" s="439"/>
      <c r="K189" s="439"/>
    </row>
    <row r="190" spans="1:12" ht="25.5" customHeight="1" x14ac:dyDescent="0.55000000000000004">
      <c r="A190" s="439" t="s">
        <v>812</v>
      </c>
      <c r="B190" s="439"/>
      <c r="C190" s="439"/>
      <c r="D190" s="439"/>
      <c r="E190" s="439"/>
      <c r="F190" s="439"/>
      <c r="G190" s="439"/>
      <c r="H190" s="439"/>
      <c r="I190" s="439"/>
      <c r="J190" s="439"/>
      <c r="K190" s="439"/>
    </row>
    <row r="191" spans="1:12" s="47" customFormat="1" ht="39.6" customHeight="1" x14ac:dyDescent="0.55000000000000004">
      <c r="A191" s="438" t="s">
        <v>813</v>
      </c>
      <c r="B191" s="438"/>
      <c r="C191" s="438"/>
      <c r="D191" s="438"/>
      <c r="E191" s="438"/>
      <c r="F191" s="438"/>
      <c r="G191" s="438"/>
      <c r="H191" s="438"/>
      <c r="I191" s="438"/>
      <c r="J191" s="438"/>
      <c r="K191" s="438"/>
    </row>
    <row r="192" spans="1:12" s="47" customFormat="1" x14ac:dyDescent="0.55000000000000004">
      <c r="A192" s="45" t="s">
        <v>710</v>
      </c>
      <c r="B192" s="45" t="s">
        <v>711</v>
      </c>
      <c r="C192" s="45" t="s">
        <v>712</v>
      </c>
      <c r="D192" s="45"/>
      <c r="E192" s="45" t="s">
        <v>713</v>
      </c>
      <c r="F192" s="45" t="s">
        <v>714</v>
      </c>
      <c r="G192" s="46" t="s">
        <v>715</v>
      </c>
      <c r="H192" s="46" t="s">
        <v>716</v>
      </c>
      <c r="I192" s="46" t="s">
        <v>717</v>
      </c>
      <c r="J192" s="46" t="s">
        <v>718</v>
      </c>
      <c r="K192" s="45" t="s">
        <v>719</v>
      </c>
    </row>
    <row r="193" spans="1:11" x14ac:dyDescent="0.55000000000000004">
      <c r="A193" s="48" t="s">
        <v>720</v>
      </c>
      <c r="B193" s="48"/>
      <c r="C193" s="48" t="s">
        <v>721</v>
      </c>
      <c r="D193" s="48"/>
      <c r="E193" s="48"/>
      <c r="F193" s="48"/>
      <c r="G193" s="49"/>
      <c r="H193" s="49"/>
      <c r="I193" s="49" t="s">
        <v>1321</v>
      </c>
      <c r="J193" s="49"/>
      <c r="K193" s="48"/>
    </row>
    <row r="194" spans="1:11" x14ac:dyDescent="0.55000000000000004">
      <c r="A194" s="50">
        <v>1</v>
      </c>
      <c r="B194" s="50" t="s">
        <v>484</v>
      </c>
      <c r="C194" s="51">
        <v>100000000231</v>
      </c>
      <c r="D194" s="50">
        <v>0</v>
      </c>
      <c r="E194" s="52" t="s">
        <v>485</v>
      </c>
      <c r="F194" s="50" t="s">
        <v>741</v>
      </c>
      <c r="G194" s="53">
        <f>+H194/2</f>
        <v>9850</v>
      </c>
      <c r="H194" s="53">
        <v>19700</v>
      </c>
      <c r="I194" s="53">
        <v>-19699</v>
      </c>
      <c r="J194" s="53">
        <v>1</v>
      </c>
      <c r="K194" s="52"/>
    </row>
    <row r="195" spans="1:11" x14ac:dyDescent="0.55000000000000004">
      <c r="A195" s="52"/>
      <c r="B195" s="50"/>
      <c r="C195" s="50"/>
      <c r="D195" s="50"/>
      <c r="E195" s="52"/>
      <c r="F195" s="50"/>
      <c r="G195" s="53"/>
      <c r="H195" s="53"/>
      <c r="I195" s="53"/>
      <c r="J195" s="53"/>
      <c r="K195" s="52"/>
    </row>
    <row r="196" spans="1:11" s="47" customFormat="1" x14ac:dyDescent="0.55000000000000004">
      <c r="A196" s="438" t="s">
        <v>814</v>
      </c>
      <c r="B196" s="438"/>
      <c r="C196" s="438"/>
      <c r="D196" s="438"/>
      <c r="E196" s="438"/>
      <c r="F196" s="438"/>
      <c r="G196" s="438"/>
      <c r="H196" s="438"/>
      <c r="I196" s="438"/>
      <c r="J196" s="438"/>
      <c r="K196" s="438"/>
    </row>
    <row r="197" spans="1:11" s="47" customFormat="1" x14ac:dyDescent="0.55000000000000004">
      <c r="A197" s="45" t="s">
        <v>710</v>
      </c>
      <c r="B197" s="45" t="s">
        <v>711</v>
      </c>
      <c r="C197" s="45" t="s">
        <v>712</v>
      </c>
      <c r="D197" s="45"/>
      <c r="E197" s="45" t="s">
        <v>713</v>
      </c>
      <c r="F197" s="45" t="s">
        <v>714</v>
      </c>
      <c r="G197" s="46" t="s">
        <v>715</v>
      </c>
      <c r="H197" s="46" t="s">
        <v>716</v>
      </c>
      <c r="I197" s="46" t="s">
        <v>717</v>
      </c>
      <c r="J197" s="46" t="s">
        <v>718</v>
      </c>
      <c r="K197" s="45" t="s">
        <v>719</v>
      </c>
    </row>
    <row r="198" spans="1:11" x14ac:dyDescent="0.55000000000000004">
      <c r="A198" s="48" t="s">
        <v>720</v>
      </c>
      <c r="B198" s="48"/>
      <c r="C198" s="48" t="s">
        <v>721</v>
      </c>
      <c r="D198" s="48"/>
      <c r="E198" s="48"/>
      <c r="F198" s="48"/>
      <c r="G198" s="49"/>
      <c r="H198" s="49"/>
      <c r="I198" s="49" t="s">
        <v>1321</v>
      </c>
      <c r="J198" s="49"/>
      <c r="K198" s="48"/>
    </row>
    <row r="199" spans="1:11" ht="24.6" customHeight="1" x14ac:dyDescent="0.55000000000000004">
      <c r="A199" s="50">
        <v>1</v>
      </c>
      <c r="B199" s="50" t="s">
        <v>602</v>
      </c>
      <c r="C199" s="51">
        <v>100000000235</v>
      </c>
      <c r="D199" s="50">
        <v>0</v>
      </c>
      <c r="E199" s="52" t="s">
        <v>815</v>
      </c>
      <c r="F199" s="50" t="s">
        <v>816</v>
      </c>
      <c r="G199" s="53">
        <v>80000</v>
      </c>
      <c r="H199" s="53">
        <v>80000</v>
      </c>
      <c r="I199" s="53">
        <v>-79999</v>
      </c>
      <c r="J199" s="53">
        <v>1</v>
      </c>
      <c r="K199" s="52"/>
    </row>
    <row r="200" spans="1:11" ht="24.6" customHeight="1" x14ac:dyDescent="0.55000000000000004">
      <c r="A200" s="50">
        <v>2</v>
      </c>
      <c r="B200" s="50" t="s">
        <v>602</v>
      </c>
      <c r="C200" s="51">
        <v>100000000236</v>
      </c>
      <c r="D200" s="50">
        <v>0</v>
      </c>
      <c r="E200" s="52" t="s">
        <v>817</v>
      </c>
      <c r="F200" s="50" t="s">
        <v>741</v>
      </c>
      <c r="G200" s="53">
        <v>56000</v>
      </c>
      <c r="H200" s="53">
        <v>56000</v>
      </c>
      <c r="I200" s="53">
        <v>-55999</v>
      </c>
      <c r="J200" s="53">
        <v>1</v>
      </c>
      <c r="K200" s="52"/>
    </row>
    <row r="201" spans="1:11" ht="24.6" customHeight="1" x14ac:dyDescent="0.55000000000000004">
      <c r="A201" s="50">
        <v>3</v>
      </c>
      <c r="B201" s="50" t="s">
        <v>602</v>
      </c>
      <c r="C201" s="51">
        <v>100000000237</v>
      </c>
      <c r="D201" s="50">
        <v>0</v>
      </c>
      <c r="E201" s="52" t="s">
        <v>818</v>
      </c>
      <c r="F201" s="50" t="s">
        <v>723</v>
      </c>
      <c r="G201" s="53">
        <v>16000</v>
      </c>
      <c r="H201" s="53">
        <v>16000</v>
      </c>
      <c r="I201" s="53">
        <v>-15999</v>
      </c>
      <c r="J201" s="53">
        <v>1</v>
      </c>
      <c r="K201" s="52"/>
    </row>
    <row r="202" spans="1:11" x14ac:dyDescent="0.55000000000000004">
      <c r="A202" s="52"/>
      <c r="B202" s="50"/>
      <c r="C202" s="50"/>
      <c r="D202" s="50"/>
      <c r="E202" s="52"/>
      <c r="F202" s="50"/>
      <c r="G202" s="53"/>
      <c r="H202" s="53"/>
      <c r="I202" s="53"/>
      <c r="J202" s="53"/>
      <c r="K202" s="52"/>
    </row>
    <row r="203" spans="1:11" s="47" customFormat="1" x14ac:dyDescent="0.55000000000000004">
      <c r="A203" s="438" t="s">
        <v>819</v>
      </c>
      <c r="B203" s="438"/>
      <c r="C203" s="438"/>
      <c r="D203" s="438"/>
      <c r="E203" s="438"/>
      <c r="F203" s="438"/>
      <c r="G203" s="438"/>
      <c r="H203" s="438"/>
      <c r="I203" s="438"/>
      <c r="J203" s="438"/>
      <c r="K203" s="438"/>
    </row>
    <row r="204" spans="1:11" s="47" customFormat="1" ht="28.15" customHeight="1" x14ac:dyDescent="0.55000000000000004">
      <c r="A204" s="45" t="s">
        <v>710</v>
      </c>
      <c r="B204" s="45" t="s">
        <v>711</v>
      </c>
      <c r="C204" s="45" t="s">
        <v>712</v>
      </c>
      <c r="D204" s="45"/>
      <c r="E204" s="45" t="s">
        <v>713</v>
      </c>
      <c r="F204" s="45" t="s">
        <v>714</v>
      </c>
      <c r="G204" s="46" t="s">
        <v>715</v>
      </c>
      <c r="H204" s="46" t="s">
        <v>716</v>
      </c>
      <c r="I204" s="46" t="s">
        <v>717</v>
      </c>
      <c r="J204" s="46" t="s">
        <v>718</v>
      </c>
      <c r="K204" s="45" t="s">
        <v>719</v>
      </c>
    </row>
    <row r="205" spans="1:11" x14ac:dyDescent="0.55000000000000004">
      <c r="A205" s="48" t="s">
        <v>720</v>
      </c>
      <c r="B205" s="48"/>
      <c r="C205" s="48" t="s">
        <v>721</v>
      </c>
      <c r="D205" s="48"/>
      <c r="E205" s="48"/>
      <c r="F205" s="48"/>
      <c r="G205" s="49"/>
      <c r="H205" s="49"/>
      <c r="I205" s="49" t="s">
        <v>1321</v>
      </c>
      <c r="J205" s="49"/>
      <c r="K205" s="48"/>
    </row>
    <row r="206" spans="1:11" ht="25.15" customHeight="1" x14ac:dyDescent="0.55000000000000004">
      <c r="A206" s="50">
        <v>1</v>
      </c>
      <c r="B206" s="50" t="s">
        <v>68</v>
      </c>
      <c r="C206" s="51">
        <v>100000000239</v>
      </c>
      <c r="D206" s="50">
        <v>0</v>
      </c>
      <c r="E206" s="52" t="s">
        <v>820</v>
      </c>
      <c r="F206" s="50" t="s">
        <v>723</v>
      </c>
      <c r="G206" s="53">
        <v>181800</v>
      </c>
      <c r="H206" s="53">
        <v>181800</v>
      </c>
      <c r="I206" s="53">
        <v>-181799</v>
      </c>
      <c r="J206" s="53">
        <v>1</v>
      </c>
      <c r="K206" s="52"/>
    </row>
    <row r="207" spans="1:11" ht="25.15" customHeight="1" x14ac:dyDescent="0.55000000000000004">
      <c r="A207" s="50">
        <v>2</v>
      </c>
      <c r="B207" s="50" t="s">
        <v>68</v>
      </c>
      <c r="C207" s="51">
        <v>100000000240</v>
      </c>
      <c r="D207" s="50">
        <v>0</v>
      </c>
      <c r="E207" s="52" t="s">
        <v>821</v>
      </c>
      <c r="F207" s="50" t="s">
        <v>723</v>
      </c>
      <c r="G207" s="53">
        <v>7700</v>
      </c>
      <c r="H207" s="53">
        <v>7700</v>
      </c>
      <c r="I207" s="53">
        <v>-7699</v>
      </c>
      <c r="J207" s="53">
        <v>1</v>
      </c>
      <c r="K207" s="52"/>
    </row>
    <row r="208" spans="1:11" ht="25.15" customHeight="1" x14ac:dyDescent="0.55000000000000004">
      <c r="A208" s="52"/>
      <c r="B208" s="50"/>
      <c r="C208" s="50"/>
      <c r="D208" s="50"/>
      <c r="E208" s="52"/>
      <c r="F208" s="50"/>
      <c r="G208" s="53"/>
      <c r="H208" s="53"/>
      <c r="I208" s="53"/>
      <c r="J208" s="53"/>
      <c r="K208" s="52"/>
    </row>
    <row r="209" spans="1:11" s="47" customFormat="1" x14ac:dyDescent="0.55000000000000004">
      <c r="A209" s="438" t="s">
        <v>894</v>
      </c>
      <c r="B209" s="438"/>
      <c r="C209" s="438"/>
      <c r="D209" s="438"/>
      <c r="E209" s="438"/>
      <c r="F209" s="438"/>
      <c r="G209" s="438"/>
      <c r="H209" s="438"/>
      <c r="I209" s="438"/>
      <c r="J209" s="438"/>
      <c r="K209" s="438"/>
    </row>
    <row r="210" spans="1:11" s="47" customFormat="1" x14ac:dyDescent="0.55000000000000004">
      <c r="A210" s="45" t="s">
        <v>710</v>
      </c>
      <c r="B210" s="45" t="s">
        <v>711</v>
      </c>
      <c r="C210" s="45" t="s">
        <v>712</v>
      </c>
      <c r="D210" s="45"/>
      <c r="E210" s="45" t="s">
        <v>713</v>
      </c>
      <c r="F210" s="45" t="s">
        <v>714</v>
      </c>
      <c r="G210" s="46" t="s">
        <v>715</v>
      </c>
      <c r="H210" s="46" t="s">
        <v>716</v>
      </c>
      <c r="I210" s="46" t="s">
        <v>717</v>
      </c>
      <c r="J210" s="46" t="s">
        <v>718</v>
      </c>
      <c r="K210" s="45" t="s">
        <v>719</v>
      </c>
    </row>
    <row r="211" spans="1:11" x14ac:dyDescent="0.55000000000000004">
      <c r="A211" s="48" t="s">
        <v>720</v>
      </c>
      <c r="B211" s="48"/>
      <c r="C211" s="48" t="s">
        <v>721</v>
      </c>
      <c r="D211" s="48"/>
      <c r="E211" s="48"/>
      <c r="F211" s="48"/>
      <c r="G211" s="49"/>
      <c r="H211" s="49"/>
      <c r="I211" s="49" t="s">
        <v>1321</v>
      </c>
      <c r="J211" s="49"/>
      <c r="K211" s="48"/>
    </row>
    <row r="212" spans="1:11" x14ac:dyDescent="0.55000000000000004">
      <c r="A212" s="52">
        <v>1</v>
      </c>
      <c r="B212" s="50" t="s">
        <v>623</v>
      </c>
      <c r="C212" s="51">
        <v>100000000242</v>
      </c>
      <c r="D212" s="50">
        <v>0</v>
      </c>
      <c r="E212" s="52" t="s">
        <v>822</v>
      </c>
      <c r="F212" s="50" t="s">
        <v>728</v>
      </c>
      <c r="G212" s="53">
        <v>5959990</v>
      </c>
      <c r="H212" s="53">
        <v>5959990</v>
      </c>
      <c r="I212" s="53">
        <v>-5959989</v>
      </c>
      <c r="J212" s="53">
        <v>1</v>
      </c>
      <c r="K212" s="52"/>
    </row>
    <row r="213" spans="1:11" x14ac:dyDescent="0.55000000000000004">
      <c r="A213" s="52"/>
      <c r="B213" s="50"/>
      <c r="C213" s="50"/>
      <c r="D213" s="50"/>
      <c r="E213" s="52"/>
      <c r="F213" s="50"/>
      <c r="G213" s="53"/>
      <c r="H213" s="53"/>
      <c r="I213" s="53"/>
      <c r="J213" s="53"/>
      <c r="K213" s="52"/>
    </row>
    <row r="214" spans="1:11" s="47" customFormat="1" x14ac:dyDescent="0.55000000000000004">
      <c r="A214" s="438" t="s">
        <v>895</v>
      </c>
      <c r="B214" s="438"/>
      <c r="C214" s="438"/>
      <c r="D214" s="438"/>
      <c r="E214" s="438"/>
      <c r="F214" s="438"/>
      <c r="G214" s="438"/>
      <c r="H214" s="438"/>
      <c r="I214" s="438"/>
      <c r="J214" s="438"/>
      <c r="K214" s="438"/>
    </row>
    <row r="215" spans="1:11" s="47" customFormat="1" x14ac:dyDescent="0.55000000000000004">
      <c r="A215" s="45" t="s">
        <v>710</v>
      </c>
      <c r="B215" s="45" t="s">
        <v>711</v>
      </c>
      <c r="C215" s="45" t="s">
        <v>712</v>
      </c>
      <c r="D215" s="45"/>
      <c r="E215" s="45" t="s">
        <v>713</v>
      </c>
      <c r="F215" s="45" t="s">
        <v>714</v>
      </c>
      <c r="G215" s="46" t="s">
        <v>715</v>
      </c>
      <c r="H215" s="46" t="s">
        <v>716</v>
      </c>
      <c r="I215" s="46" t="s">
        <v>717</v>
      </c>
      <c r="J215" s="46" t="s">
        <v>718</v>
      </c>
      <c r="K215" s="45" t="s">
        <v>719</v>
      </c>
    </row>
    <row r="216" spans="1:11" x14ac:dyDescent="0.55000000000000004">
      <c r="A216" s="48" t="s">
        <v>720</v>
      </c>
      <c r="B216" s="48"/>
      <c r="C216" s="48" t="s">
        <v>721</v>
      </c>
      <c r="D216" s="48"/>
      <c r="E216" s="48"/>
      <c r="F216" s="48"/>
      <c r="G216" s="49"/>
      <c r="H216" s="49"/>
      <c r="I216" s="49" t="s">
        <v>1321</v>
      </c>
      <c r="J216" s="49"/>
      <c r="K216" s="48"/>
    </row>
    <row r="217" spans="1:11" x14ac:dyDescent="0.55000000000000004">
      <c r="A217" s="50">
        <v>1</v>
      </c>
      <c r="B217" s="50" t="s">
        <v>625</v>
      </c>
      <c r="C217" s="51">
        <v>100000000269</v>
      </c>
      <c r="D217" s="50">
        <v>0</v>
      </c>
      <c r="E217" s="52" t="s">
        <v>823</v>
      </c>
      <c r="F217" s="50" t="s">
        <v>824</v>
      </c>
      <c r="G217" s="53">
        <f>+H217/6</f>
        <v>18000</v>
      </c>
      <c r="H217" s="53">
        <v>108000</v>
      </c>
      <c r="I217" s="53">
        <v>-107999</v>
      </c>
      <c r="J217" s="53">
        <v>1</v>
      </c>
      <c r="K217" s="52"/>
    </row>
    <row r="218" spans="1:11" x14ac:dyDescent="0.55000000000000004">
      <c r="A218" s="50">
        <v>2</v>
      </c>
      <c r="B218" s="50" t="s">
        <v>625</v>
      </c>
      <c r="C218" s="51">
        <v>100000000270</v>
      </c>
      <c r="D218" s="50">
        <v>0</v>
      </c>
      <c r="E218" s="52" t="s">
        <v>825</v>
      </c>
      <c r="F218" s="50" t="s">
        <v>826</v>
      </c>
      <c r="G218" s="53">
        <f>+H218/10</f>
        <v>38500</v>
      </c>
      <c r="H218" s="53">
        <v>385000</v>
      </c>
      <c r="I218" s="53">
        <v>-384999</v>
      </c>
      <c r="J218" s="53">
        <v>1</v>
      </c>
      <c r="K218" s="52"/>
    </row>
    <row r="219" spans="1:11" x14ac:dyDescent="0.55000000000000004">
      <c r="A219" s="50">
        <v>3</v>
      </c>
      <c r="B219" s="50" t="s">
        <v>625</v>
      </c>
      <c r="C219" s="51">
        <v>100000000271</v>
      </c>
      <c r="D219" s="50">
        <v>0</v>
      </c>
      <c r="E219" s="52" t="s">
        <v>827</v>
      </c>
      <c r="F219" s="50" t="s">
        <v>828</v>
      </c>
      <c r="G219" s="53">
        <f>+H219/6</f>
        <v>17000</v>
      </c>
      <c r="H219" s="53">
        <v>102000</v>
      </c>
      <c r="I219" s="53">
        <v>-101999</v>
      </c>
      <c r="J219" s="53">
        <v>1</v>
      </c>
      <c r="K219" s="52"/>
    </row>
    <row r="220" spans="1:11" x14ac:dyDescent="0.55000000000000004">
      <c r="A220" s="50">
        <v>4</v>
      </c>
      <c r="B220" s="50" t="s">
        <v>625</v>
      </c>
      <c r="C220" s="51">
        <v>100000000272</v>
      </c>
      <c r="D220" s="50">
        <v>0</v>
      </c>
      <c r="E220" s="52" t="s">
        <v>829</v>
      </c>
      <c r="F220" s="50" t="s">
        <v>807</v>
      </c>
      <c r="G220" s="53">
        <f>+H220/4</f>
        <v>17000</v>
      </c>
      <c r="H220" s="53">
        <v>68000</v>
      </c>
      <c r="I220" s="53">
        <v>-67999</v>
      </c>
      <c r="J220" s="53">
        <v>1</v>
      </c>
      <c r="K220" s="52"/>
    </row>
    <row r="221" spans="1:11" x14ac:dyDescent="0.55000000000000004">
      <c r="A221" s="80"/>
      <c r="B221" s="80"/>
      <c r="C221" s="81"/>
      <c r="D221" s="80"/>
      <c r="E221" s="82"/>
      <c r="F221" s="80"/>
      <c r="G221" s="83"/>
      <c r="H221" s="83"/>
      <c r="I221" s="83"/>
      <c r="J221" s="83"/>
      <c r="K221" s="82"/>
    </row>
    <row r="222" spans="1:11" s="47" customFormat="1" x14ac:dyDescent="0.55000000000000004">
      <c r="A222" s="438" t="s">
        <v>896</v>
      </c>
      <c r="B222" s="438"/>
      <c r="C222" s="438"/>
      <c r="D222" s="438"/>
      <c r="E222" s="438"/>
      <c r="F222" s="438"/>
      <c r="G222" s="438"/>
      <c r="H222" s="438"/>
      <c r="I222" s="438"/>
      <c r="J222" s="438"/>
      <c r="K222" s="438"/>
    </row>
    <row r="223" spans="1:11" s="47" customFormat="1" x14ac:dyDescent="0.55000000000000004">
      <c r="A223" s="45" t="s">
        <v>710</v>
      </c>
      <c r="B223" s="45" t="s">
        <v>711</v>
      </c>
      <c r="C223" s="45" t="s">
        <v>712</v>
      </c>
      <c r="D223" s="45"/>
      <c r="E223" s="45" t="s">
        <v>713</v>
      </c>
      <c r="F223" s="45" t="s">
        <v>714</v>
      </c>
      <c r="G223" s="46" t="s">
        <v>715</v>
      </c>
      <c r="H223" s="46" t="s">
        <v>716</v>
      </c>
      <c r="I223" s="46" t="s">
        <v>717</v>
      </c>
      <c r="J223" s="46" t="s">
        <v>718</v>
      </c>
      <c r="K223" s="45" t="s">
        <v>719</v>
      </c>
    </row>
    <row r="224" spans="1:11" x14ac:dyDescent="0.55000000000000004">
      <c r="A224" s="48" t="s">
        <v>720</v>
      </c>
      <c r="B224" s="48"/>
      <c r="C224" s="48" t="s">
        <v>721</v>
      </c>
      <c r="D224" s="48"/>
      <c r="E224" s="48"/>
      <c r="F224" s="48"/>
      <c r="G224" s="49"/>
      <c r="H224" s="49"/>
      <c r="I224" s="49" t="s">
        <v>1321</v>
      </c>
      <c r="J224" s="49"/>
      <c r="K224" s="48"/>
    </row>
    <row r="225" spans="1:12" x14ac:dyDescent="0.55000000000000004">
      <c r="A225" s="71">
        <v>1</v>
      </c>
      <c r="B225" s="71" t="s">
        <v>618</v>
      </c>
      <c r="C225" s="75">
        <v>100000000232</v>
      </c>
      <c r="D225" s="71">
        <v>0</v>
      </c>
      <c r="E225" s="72" t="s">
        <v>830</v>
      </c>
      <c r="F225" s="84" t="s">
        <v>728</v>
      </c>
      <c r="G225" s="73">
        <v>200000</v>
      </c>
      <c r="H225" s="73">
        <v>200000</v>
      </c>
      <c r="I225" s="412">
        <v>-185916.64</v>
      </c>
      <c r="J225" s="412">
        <v>14083.36</v>
      </c>
      <c r="K225" s="52"/>
    </row>
    <row r="226" spans="1:12" x14ac:dyDescent="0.55000000000000004">
      <c r="A226" s="52"/>
      <c r="B226" s="50"/>
      <c r="C226" s="50"/>
      <c r="D226" s="50"/>
      <c r="E226" s="52"/>
      <c r="F226" s="50"/>
      <c r="G226" s="53"/>
      <c r="H226" s="53"/>
      <c r="I226" s="53"/>
      <c r="J226" s="53"/>
      <c r="K226" s="52"/>
    </row>
    <row r="227" spans="1:12" s="47" customFormat="1" x14ac:dyDescent="0.55000000000000004">
      <c r="A227" s="438" t="s">
        <v>897</v>
      </c>
      <c r="B227" s="438"/>
      <c r="C227" s="438"/>
      <c r="D227" s="438"/>
      <c r="E227" s="438"/>
      <c r="F227" s="438"/>
      <c r="G227" s="438"/>
      <c r="H227" s="438"/>
      <c r="I227" s="438"/>
      <c r="J227" s="438"/>
      <c r="K227" s="438"/>
    </row>
    <row r="228" spans="1:12" s="47" customFormat="1" x14ac:dyDescent="0.55000000000000004">
      <c r="A228" s="45" t="s">
        <v>710</v>
      </c>
      <c r="B228" s="45" t="s">
        <v>711</v>
      </c>
      <c r="C228" s="45" t="s">
        <v>712</v>
      </c>
      <c r="D228" s="45"/>
      <c r="E228" s="45" t="s">
        <v>713</v>
      </c>
      <c r="F228" s="45" t="s">
        <v>714</v>
      </c>
      <c r="G228" s="46" t="s">
        <v>715</v>
      </c>
      <c r="H228" s="46" t="s">
        <v>716</v>
      </c>
      <c r="I228" s="46" t="s">
        <v>717</v>
      </c>
      <c r="J228" s="46" t="s">
        <v>718</v>
      </c>
      <c r="K228" s="45" t="s">
        <v>719</v>
      </c>
    </row>
    <row r="229" spans="1:12" x14ac:dyDescent="0.55000000000000004">
      <c r="A229" s="48" t="s">
        <v>720</v>
      </c>
      <c r="B229" s="48"/>
      <c r="C229" s="48" t="s">
        <v>721</v>
      </c>
      <c r="D229" s="48"/>
      <c r="E229" s="48"/>
      <c r="F229" s="48"/>
      <c r="G229" s="49"/>
      <c r="H229" s="49"/>
      <c r="I229" s="49" t="s">
        <v>1321</v>
      </c>
      <c r="J229" s="49"/>
      <c r="K229" s="48"/>
    </row>
    <row r="230" spans="1:12" x14ac:dyDescent="0.55000000000000004">
      <c r="A230" s="71">
        <v>1</v>
      </c>
      <c r="B230" s="62" t="s">
        <v>419</v>
      </c>
      <c r="C230" s="63">
        <v>100000000274</v>
      </c>
      <c r="D230" s="71">
        <v>0</v>
      </c>
      <c r="E230" s="64" t="s">
        <v>831</v>
      </c>
      <c r="F230" s="84" t="s">
        <v>728</v>
      </c>
      <c r="G230" s="73">
        <v>498000</v>
      </c>
      <c r="H230" s="78">
        <v>498000</v>
      </c>
      <c r="I230" s="78">
        <v>-440423.01</v>
      </c>
      <c r="J230" s="78">
        <v>57576.99</v>
      </c>
      <c r="K230" s="52"/>
      <c r="L230" s="57" t="e">
        <f>+H230+H225+H220+H219+H218+H217+H212+#REF!+H207+H206+H201+H200+H199+H194</f>
        <v>#REF!</v>
      </c>
    </row>
    <row r="231" spans="1:12" x14ac:dyDescent="0.55000000000000004">
      <c r="A231" s="52"/>
      <c r="B231" s="50"/>
      <c r="C231" s="50"/>
      <c r="D231" s="50"/>
      <c r="E231" s="52"/>
      <c r="F231" s="50"/>
      <c r="G231" s="53"/>
      <c r="H231" s="53"/>
      <c r="I231" s="53"/>
      <c r="J231" s="53"/>
      <c r="K231" s="52"/>
    </row>
    <row r="232" spans="1:12" s="47" customFormat="1" x14ac:dyDescent="0.55000000000000004">
      <c r="A232" s="438" t="s">
        <v>1330</v>
      </c>
      <c r="B232" s="438"/>
      <c r="C232" s="438"/>
      <c r="D232" s="438"/>
      <c r="E232" s="438"/>
      <c r="F232" s="438"/>
      <c r="G232" s="438"/>
      <c r="H232" s="438"/>
      <c r="I232" s="438"/>
      <c r="J232" s="438"/>
      <c r="K232" s="438"/>
    </row>
    <row r="233" spans="1:12" s="47" customFormat="1" x14ac:dyDescent="0.55000000000000004">
      <c r="A233" s="45" t="s">
        <v>710</v>
      </c>
      <c r="B233" s="45" t="s">
        <v>711</v>
      </c>
      <c r="C233" s="45" t="s">
        <v>712</v>
      </c>
      <c r="D233" s="45"/>
      <c r="E233" s="45" t="s">
        <v>713</v>
      </c>
      <c r="F233" s="45" t="s">
        <v>714</v>
      </c>
      <c r="G233" s="46" t="s">
        <v>715</v>
      </c>
      <c r="H233" s="46" t="s">
        <v>716</v>
      </c>
      <c r="I233" s="46" t="s">
        <v>717</v>
      </c>
      <c r="J233" s="46" t="s">
        <v>718</v>
      </c>
      <c r="K233" s="45" t="s">
        <v>719</v>
      </c>
    </row>
    <row r="234" spans="1:12" x14ac:dyDescent="0.55000000000000004">
      <c r="A234" s="48" t="s">
        <v>720</v>
      </c>
      <c r="B234" s="48"/>
      <c r="C234" s="48" t="s">
        <v>721</v>
      </c>
      <c r="D234" s="48"/>
      <c r="E234" s="48"/>
      <c r="F234" s="48"/>
      <c r="G234" s="49"/>
      <c r="H234" s="49"/>
      <c r="I234" s="49" t="s">
        <v>1321</v>
      </c>
      <c r="J234" s="49"/>
      <c r="K234" s="48"/>
    </row>
    <row r="235" spans="1:12" x14ac:dyDescent="0.55000000000000004">
      <c r="A235" s="62">
        <v>1</v>
      </c>
      <c r="B235" s="64" t="s">
        <v>417</v>
      </c>
      <c r="C235" s="63">
        <v>100000000263</v>
      </c>
      <c r="D235" s="62">
        <v>0</v>
      </c>
      <c r="E235" s="168" t="s">
        <v>418</v>
      </c>
      <c r="F235" s="204" t="s">
        <v>728</v>
      </c>
      <c r="G235" s="77">
        <f>+H235</f>
        <v>552858.30000000005</v>
      </c>
      <c r="H235" s="78">
        <v>552858.30000000005</v>
      </c>
      <c r="I235" s="78">
        <v>-498026.75</v>
      </c>
      <c r="J235" s="78">
        <v>54831.55</v>
      </c>
      <c r="K235" s="52"/>
      <c r="L235" s="57" t="e">
        <f>+H235+H230+H225+H224+H223+H222+H217+#REF!+H212+H211+H206+H205+H204+H199</f>
        <v>#VALUE!</v>
      </c>
    </row>
    <row r="236" spans="1:12" x14ac:dyDescent="0.55000000000000004">
      <c r="A236" s="62"/>
      <c r="B236" s="64"/>
      <c r="C236" s="63"/>
      <c r="D236" s="62"/>
      <c r="E236" s="168"/>
      <c r="F236" s="204"/>
      <c r="G236" s="77"/>
      <c r="H236" s="78"/>
      <c r="I236" s="78"/>
      <c r="J236" s="78"/>
      <c r="K236" s="52"/>
      <c r="L236" s="57"/>
    </row>
    <row r="237" spans="1:12" ht="17.45" customHeight="1" x14ac:dyDescent="0.55000000000000004">
      <c r="A237" s="85"/>
      <c r="B237" s="86"/>
      <c r="C237" s="86"/>
      <c r="D237" s="86"/>
      <c r="E237" s="85"/>
      <c r="F237" s="86"/>
      <c r="G237" s="87"/>
      <c r="H237" s="87"/>
      <c r="I237" s="87"/>
      <c r="J237" s="87"/>
      <c r="K237" s="85"/>
    </row>
    <row r="239" spans="1:12" x14ac:dyDescent="0.55000000000000004">
      <c r="A239" s="439" t="s">
        <v>1324</v>
      </c>
      <c r="B239" s="439"/>
      <c r="C239" s="439"/>
      <c r="D239" s="439"/>
      <c r="E239" s="439"/>
      <c r="F239" s="439"/>
      <c r="G239" s="439"/>
      <c r="H239" s="439"/>
      <c r="I239" s="439"/>
      <c r="J239" s="439"/>
      <c r="K239" s="439"/>
    </row>
    <row r="240" spans="1:12" x14ac:dyDescent="0.55000000000000004">
      <c r="A240" s="439" t="s">
        <v>707</v>
      </c>
      <c r="B240" s="439"/>
      <c r="C240" s="439"/>
      <c r="D240" s="439"/>
      <c r="E240" s="439"/>
      <c r="F240" s="439"/>
      <c r="G240" s="439"/>
      <c r="H240" s="439"/>
      <c r="I240" s="439"/>
      <c r="J240" s="439"/>
      <c r="K240" s="439"/>
    </row>
    <row r="241" spans="1:12" s="418" customFormat="1" x14ac:dyDescent="0.55000000000000004">
      <c r="A241" s="439" t="s">
        <v>832</v>
      </c>
      <c r="B241" s="439"/>
      <c r="C241" s="439"/>
      <c r="D241" s="439"/>
      <c r="E241" s="439"/>
      <c r="F241" s="439"/>
      <c r="G241" s="439"/>
      <c r="H241" s="439"/>
      <c r="I241" s="439"/>
      <c r="J241" s="439"/>
      <c r="K241" s="439"/>
    </row>
    <row r="242" spans="1:12" s="418" customFormat="1" x14ac:dyDescent="0.55000000000000004">
      <c r="A242" s="438" t="s">
        <v>1325</v>
      </c>
      <c r="B242" s="438"/>
      <c r="C242" s="438"/>
      <c r="D242" s="438"/>
      <c r="E242" s="438"/>
      <c r="F242" s="438"/>
      <c r="G242" s="438"/>
      <c r="H242" s="438"/>
      <c r="I242" s="438"/>
      <c r="J242" s="438"/>
      <c r="K242" s="438"/>
    </row>
    <row r="243" spans="1:12" s="418" customFormat="1" x14ac:dyDescent="0.55000000000000004">
      <c r="A243" s="45" t="s">
        <v>710</v>
      </c>
      <c r="B243" s="45" t="s">
        <v>711</v>
      </c>
      <c r="C243" s="45" t="s">
        <v>712</v>
      </c>
      <c r="D243" s="45"/>
      <c r="E243" s="45" t="s">
        <v>713</v>
      </c>
      <c r="F243" s="45" t="s">
        <v>714</v>
      </c>
      <c r="G243" s="46" t="s">
        <v>715</v>
      </c>
      <c r="H243" s="46" t="s">
        <v>716</v>
      </c>
      <c r="I243" s="46" t="s">
        <v>717</v>
      </c>
      <c r="J243" s="46" t="s">
        <v>718</v>
      </c>
      <c r="K243" s="45" t="s">
        <v>719</v>
      </c>
    </row>
    <row r="244" spans="1:12" s="418" customFormat="1" x14ac:dyDescent="0.55000000000000004">
      <c r="A244" s="48" t="s">
        <v>720</v>
      </c>
      <c r="B244" s="48"/>
      <c r="C244" s="48" t="s">
        <v>721</v>
      </c>
      <c r="D244" s="48"/>
      <c r="E244" s="48"/>
      <c r="F244" s="48"/>
      <c r="G244" s="49"/>
      <c r="H244" s="49"/>
      <c r="I244" s="49" t="s">
        <v>1005</v>
      </c>
      <c r="J244" s="49"/>
      <c r="K244" s="48"/>
    </row>
    <row r="245" spans="1:12" s="418" customFormat="1" ht="30.6" customHeight="1" x14ac:dyDescent="0.55000000000000004">
      <c r="A245" s="88">
        <v>1</v>
      </c>
      <c r="B245" s="88" t="s">
        <v>272</v>
      </c>
      <c r="C245" s="419">
        <v>100000000306</v>
      </c>
      <c r="D245" s="88"/>
      <c r="E245" s="420" t="s">
        <v>620</v>
      </c>
      <c r="F245" s="88" t="s">
        <v>728</v>
      </c>
      <c r="G245" s="89">
        <v>925000</v>
      </c>
      <c r="H245" s="421">
        <v>925000</v>
      </c>
      <c r="I245" s="421">
        <v>-755458.9</v>
      </c>
      <c r="J245" s="421">
        <v>169541.1</v>
      </c>
      <c r="K245" s="205"/>
    </row>
    <row r="246" spans="1:12" s="418" customFormat="1" x14ac:dyDescent="0.55000000000000004">
      <c r="A246" s="52"/>
      <c r="B246" s="50"/>
      <c r="C246" s="51"/>
      <c r="D246" s="50"/>
      <c r="E246" s="52"/>
      <c r="F246" s="50"/>
      <c r="G246" s="53"/>
      <c r="H246" s="53"/>
      <c r="I246" s="53"/>
      <c r="J246" s="53"/>
      <c r="K246" s="52"/>
    </row>
    <row r="247" spans="1:12" x14ac:dyDescent="0.55000000000000004">
      <c r="A247" s="439" t="s">
        <v>1324</v>
      </c>
      <c r="B247" s="439"/>
      <c r="C247" s="439"/>
      <c r="D247" s="439"/>
      <c r="E247" s="439"/>
      <c r="F247" s="439"/>
      <c r="G247" s="439"/>
      <c r="H247" s="439"/>
      <c r="I247" s="439"/>
      <c r="J247" s="439"/>
      <c r="K247" s="439"/>
    </row>
    <row r="248" spans="1:12" x14ac:dyDescent="0.55000000000000004">
      <c r="A248" s="439" t="s">
        <v>707</v>
      </c>
      <c r="B248" s="439"/>
      <c r="C248" s="439"/>
      <c r="D248" s="439"/>
      <c r="E248" s="439"/>
      <c r="F248" s="439"/>
      <c r="G248" s="439"/>
      <c r="H248" s="439"/>
      <c r="I248" s="439"/>
      <c r="J248" s="439"/>
      <c r="K248" s="439"/>
    </row>
    <row r="249" spans="1:12" x14ac:dyDescent="0.55000000000000004">
      <c r="A249" s="441" t="s">
        <v>833</v>
      </c>
      <c r="B249" s="441"/>
      <c r="C249" s="441"/>
      <c r="D249" s="441"/>
      <c r="E249" s="441"/>
      <c r="F249" s="441"/>
      <c r="G249" s="441"/>
      <c r="H249" s="441"/>
      <c r="I249" s="441"/>
      <c r="J249" s="441"/>
      <c r="K249" s="441"/>
    </row>
    <row r="250" spans="1:12" ht="27" customHeight="1" x14ac:dyDescent="0.55000000000000004">
      <c r="A250" s="442" t="s">
        <v>898</v>
      </c>
      <c r="B250" s="442"/>
      <c r="C250" s="442"/>
      <c r="D250" s="442"/>
      <c r="E250" s="442"/>
      <c r="F250" s="442"/>
      <c r="G250" s="442"/>
      <c r="H250" s="442"/>
      <c r="I250" s="442"/>
      <c r="J250" s="442"/>
      <c r="K250" s="442"/>
    </row>
    <row r="251" spans="1:12" x14ac:dyDescent="0.55000000000000004">
      <c r="A251" s="45" t="s">
        <v>710</v>
      </c>
      <c r="B251" s="45" t="s">
        <v>711</v>
      </c>
      <c r="C251" s="45" t="s">
        <v>712</v>
      </c>
      <c r="D251" s="45"/>
      <c r="E251" s="45" t="s">
        <v>713</v>
      </c>
      <c r="F251" s="45" t="s">
        <v>714</v>
      </c>
      <c r="G251" s="46" t="s">
        <v>715</v>
      </c>
      <c r="H251" s="46" t="s">
        <v>716</v>
      </c>
      <c r="I251" s="46" t="s">
        <v>717</v>
      </c>
      <c r="J251" s="46" t="s">
        <v>718</v>
      </c>
      <c r="K251" s="45" t="s">
        <v>719</v>
      </c>
    </row>
    <row r="252" spans="1:12" x14ac:dyDescent="0.55000000000000004">
      <c r="A252" s="48" t="s">
        <v>720</v>
      </c>
      <c r="B252" s="48"/>
      <c r="C252" s="48" t="s">
        <v>721</v>
      </c>
      <c r="D252" s="48"/>
      <c r="E252" s="48"/>
      <c r="F252" s="48"/>
      <c r="G252" s="49"/>
      <c r="H252" s="49"/>
      <c r="I252" s="49" t="s">
        <v>1321</v>
      </c>
      <c r="J252" s="49"/>
      <c r="K252" s="48"/>
    </row>
    <row r="253" spans="1:12" s="94" customFormat="1" x14ac:dyDescent="0.55000000000000004">
      <c r="A253" s="61">
        <v>1</v>
      </c>
      <c r="B253" s="61" t="s">
        <v>640</v>
      </c>
      <c r="C253" s="90" t="s">
        <v>835</v>
      </c>
      <c r="D253" s="61"/>
      <c r="E253" s="91" t="s">
        <v>836</v>
      </c>
      <c r="F253" s="61" t="s">
        <v>837</v>
      </c>
      <c r="G253" s="92">
        <v>191100</v>
      </c>
      <c r="H253" s="65">
        <v>191100</v>
      </c>
      <c r="I253" s="65">
        <v>-191099</v>
      </c>
      <c r="J253" s="65">
        <v>1</v>
      </c>
      <c r="K253" s="91"/>
      <c r="L253" s="93" t="e">
        <f>+H253+#REF!+#REF!</f>
        <v>#REF!</v>
      </c>
    </row>
    <row r="254" spans="1:12" x14ac:dyDescent="0.55000000000000004">
      <c r="A254" s="50"/>
      <c r="B254" s="50"/>
      <c r="C254" s="55"/>
      <c r="D254" s="50"/>
      <c r="E254" s="52"/>
      <c r="F254" s="50"/>
      <c r="G254" s="56"/>
      <c r="H254" s="53"/>
      <c r="I254" s="53"/>
      <c r="J254" s="53"/>
      <c r="K254" s="52"/>
    </row>
    <row r="255" spans="1:12" ht="10.9" customHeight="1" x14ac:dyDescent="0.55000000000000004">
      <c r="A255" s="86"/>
      <c r="B255" s="86"/>
      <c r="C255" s="95"/>
      <c r="D255" s="86"/>
      <c r="E255" s="85"/>
      <c r="F255" s="86"/>
      <c r="G255" s="96"/>
      <c r="H255" s="87"/>
      <c r="I255" s="87"/>
      <c r="J255" s="87"/>
      <c r="K255" s="97"/>
    </row>
    <row r="256" spans="1:12" x14ac:dyDescent="0.55000000000000004">
      <c r="A256" s="439" t="s">
        <v>1324</v>
      </c>
      <c r="B256" s="439"/>
      <c r="C256" s="439"/>
      <c r="D256" s="439"/>
      <c r="E256" s="439"/>
      <c r="F256" s="439"/>
      <c r="G256" s="439"/>
      <c r="H256" s="439"/>
      <c r="I256" s="439"/>
      <c r="J256" s="439"/>
      <c r="K256" s="439"/>
    </row>
    <row r="257" spans="1:12" x14ac:dyDescent="0.55000000000000004">
      <c r="A257" s="439" t="s">
        <v>707</v>
      </c>
      <c r="B257" s="439"/>
      <c r="C257" s="439"/>
      <c r="D257" s="439"/>
      <c r="E257" s="439"/>
      <c r="F257" s="439"/>
      <c r="G257" s="439"/>
      <c r="H257" s="439"/>
      <c r="I257" s="439"/>
      <c r="J257" s="439"/>
      <c r="K257" s="439"/>
    </row>
    <row r="258" spans="1:12" x14ac:dyDescent="0.55000000000000004">
      <c r="A258" s="439" t="s">
        <v>838</v>
      </c>
      <c r="B258" s="439"/>
      <c r="C258" s="439"/>
      <c r="D258" s="439"/>
      <c r="E258" s="439"/>
      <c r="F258" s="439"/>
      <c r="G258" s="439"/>
      <c r="H258" s="439"/>
      <c r="I258" s="439"/>
      <c r="J258" s="439"/>
      <c r="K258" s="439"/>
    </row>
    <row r="259" spans="1:12" x14ac:dyDescent="0.55000000000000004">
      <c r="A259" s="440" t="s">
        <v>839</v>
      </c>
      <c r="B259" s="440"/>
      <c r="C259" s="440"/>
      <c r="D259" s="440"/>
      <c r="E259" s="440"/>
      <c r="F259" s="440"/>
      <c r="G259" s="440"/>
      <c r="H259" s="440"/>
      <c r="I259" s="83"/>
      <c r="J259" s="83"/>
      <c r="K259" s="82"/>
    </row>
    <row r="260" spans="1:12" x14ac:dyDescent="0.55000000000000004">
      <c r="A260" s="45" t="s">
        <v>710</v>
      </c>
      <c r="B260" s="45" t="s">
        <v>711</v>
      </c>
      <c r="C260" s="45" t="s">
        <v>712</v>
      </c>
      <c r="D260" s="45"/>
      <c r="E260" s="45" t="s">
        <v>713</v>
      </c>
      <c r="F260" s="45" t="s">
        <v>714</v>
      </c>
      <c r="G260" s="46" t="s">
        <v>715</v>
      </c>
      <c r="H260" s="46" t="s">
        <v>716</v>
      </c>
      <c r="I260" s="46" t="s">
        <v>717</v>
      </c>
      <c r="J260" s="46" t="s">
        <v>718</v>
      </c>
      <c r="K260" s="45" t="s">
        <v>719</v>
      </c>
    </row>
    <row r="261" spans="1:12" x14ac:dyDescent="0.55000000000000004">
      <c r="A261" s="48" t="s">
        <v>720</v>
      </c>
      <c r="B261" s="48"/>
      <c r="C261" s="48" t="s">
        <v>721</v>
      </c>
      <c r="D261" s="48"/>
      <c r="E261" s="48"/>
      <c r="F261" s="48"/>
      <c r="G261" s="49"/>
      <c r="H261" s="49"/>
      <c r="I261" s="49" t="s">
        <v>1321</v>
      </c>
      <c r="J261" s="49"/>
      <c r="K261" s="48"/>
    </row>
    <row r="262" spans="1:12" x14ac:dyDescent="0.55000000000000004">
      <c r="A262" s="50">
        <v>1</v>
      </c>
      <c r="B262" s="50" t="s">
        <v>492</v>
      </c>
      <c r="C262" s="51">
        <v>100000000388</v>
      </c>
      <c r="D262" s="50">
        <v>0</v>
      </c>
      <c r="E262" s="52" t="s">
        <v>1327</v>
      </c>
      <c r="F262" s="56" t="s">
        <v>753</v>
      </c>
      <c r="G262" s="53">
        <f>+H262/3</f>
        <v>400000</v>
      </c>
      <c r="H262" s="53">
        <v>1200000</v>
      </c>
      <c r="I262" s="78">
        <v>-720986.3</v>
      </c>
      <c r="J262" s="78">
        <v>479013.7</v>
      </c>
      <c r="K262" s="52"/>
    </row>
    <row r="263" spans="1:12" x14ac:dyDescent="0.55000000000000004">
      <c r="A263" s="50">
        <v>2</v>
      </c>
      <c r="B263" s="50" t="s">
        <v>492</v>
      </c>
      <c r="C263" s="51">
        <v>100000000389</v>
      </c>
      <c r="D263" s="50">
        <v>0</v>
      </c>
      <c r="E263" s="52" t="s">
        <v>1328</v>
      </c>
      <c r="F263" s="56" t="s">
        <v>753</v>
      </c>
      <c r="G263" s="53">
        <f>+H263/3</f>
        <v>400000</v>
      </c>
      <c r="H263" s="53">
        <v>1200000</v>
      </c>
      <c r="I263" s="78">
        <v>-720986.3</v>
      </c>
      <c r="J263" s="78">
        <v>479013.7</v>
      </c>
      <c r="K263" s="52"/>
    </row>
    <row r="264" spans="1:12" x14ac:dyDescent="0.55000000000000004">
      <c r="A264" s="50">
        <v>3</v>
      </c>
      <c r="B264" s="50" t="s">
        <v>492</v>
      </c>
      <c r="C264" s="51">
        <v>100000000390</v>
      </c>
      <c r="D264" s="50">
        <v>0</v>
      </c>
      <c r="E264" s="52" t="s">
        <v>1329</v>
      </c>
      <c r="F264" s="56" t="s">
        <v>753</v>
      </c>
      <c r="G264" s="53">
        <f>+H264/3</f>
        <v>400000</v>
      </c>
      <c r="H264" s="53">
        <v>1200000</v>
      </c>
      <c r="I264" s="78">
        <v>-720986.3</v>
      </c>
      <c r="J264" s="78">
        <v>479013.7</v>
      </c>
      <c r="K264" s="52"/>
      <c r="L264" s="57">
        <f>SUM(H262:H264)</f>
        <v>3600000</v>
      </c>
    </row>
    <row r="265" spans="1:12" ht="26.25" customHeight="1" x14ac:dyDescent="0.55000000000000004">
      <c r="A265" s="439" t="s">
        <v>1324</v>
      </c>
      <c r="B265" s="439"/>
      <c r="C265" s="439"/>
      <c r="D265" s="439"/>
      <c r="E265" s="439"/>
      <c r="F265" s="439"/>
      <c r="G265" s="439"/>
      <c r="H265" s="439"/>
      <c r="I265" s="439"/>
      <c r="J265" s="439"/>
      <c r="K265" s="439"/>
    </row>
    <row r="266" spans="1:12" ht="26.25" customHeight="1" x14ac:dyDescent="0.55000000000000004">
      <c r="A266" s="439" t="s">
        <v>707</v>
      </c>
      <c r="B266" s="439"/>
      <c r="C266" s="439"/>
      <c r="D266" s="439"/>
      <c r="E266" s="439"/>
      <c r="F266" s="439"/>
      <c r="G266" s="439"/>
      <c r="H266" s="439"/>
      <c r="I266" s="439"/>
      <c r="J266" s="439"/>
      <c r="K266" s="439"/>
    </row>
    <row r="267" spans="1:12" ht="25.5" customHeight="1" x14ac:dyDescent="0.55000000000000004">
      <c r="A267" s="439" t="s">
        <v>840</v>
      </c>
      <c r="B267" s="439"/>
      <c r="C267" s="439"/>
      <c r="D267" s="439"/>
      <c r="E267" s="439"/>
      <c r="F267" s="439"/>
      <c r="G267" s="439"/>
      <c r="H267" s="439"/>
      <c r="I267" s="439"/>
      <c r="J267" s="439"/>
      <c r="K267" s="439"/>
    </row>
    <row r="268" spans="1:12" s="47" customFormat="1" ht="31.9" customHeight="1" x14ac:dyDescent="0.55000000000000004">
      <c r="A268" s="438" t="s">
        <v>841</v>
      </c>
      <c r="B268" s="438"/>
      <c r="C268" s="438"/>
      <c r="D268" s="438"/>
      <c r="E268" s="438"/>
      <c r="F268" s="438"/>
      <c r="G268" s="438"/>
      <c r="H268" s="438"/>
      <c r="I268" s="438"/>
      <c r="J268" s="438"/>
      <c r="K268" s="438"/>
    </row>
    <row r="269" spans="1:12" s="47" customFormat="1" x14ac:dyDescent="0.55000000000000004">
      <c r="A269" s="45" t="s">
        <v>710</v>
      </c>
      <c r="B269" s="45" t="s">
        <v>711</v>
      </c>
      <c r="C269" s="45" t="s">
        <v>712</v>
      </c>
      <c r="D269" s="45"/>
      <c r="E269" s="45" t="s">
        <v>713</v>
      </c>
      <c r="F269" s="45" t="s">
        <v>714</v>
      </c>
      <c r="G269" s="46" t="s">
        <v>715</v>
      </c>
      <c r="H269" s="46" t="s">
        <v>716</v>
      </c>
      <c r="I269" s="46" t="s">
        <v>717</v>
      </c>
      <c r="J269" s="46" t="s">
        <v>718</v>
      </c>
      <c r="K269" s="45" t="s">
        <v>719</v>
      </c>
    </row>
    <row r="270" spans="1:12" x14ac:dyDescent="0.55000000000000004">
      <c r="A270" s="48" t="s">
        <v>720</v>
      </c>
      <c r="B270" s="48"/>
      <c r="C270" s="48" t="s">
        <v>721</v>
      </c>
      <c r="D270" s="48"/>
      <c r="E270" s="48"/>
      <c r="F270" s="48"/>
      <c r="G270" s="49"/>
      <c r="H270" s="49"/>
      <c r="I270" s="49" t="s">
        <v>1321</v>
      </c>
      <c r="J270" s="49"/>
      <c r="K270" s="48"/>
    </row>
    <row r="271" spans="1:12" x14ac:dyDescent="0.55000000000000004">
      <c r="A271" s="50">
        <v>1</v>
      </c>
      <c r="B271" s="50" t="s">
        <v>499</v>
      </c>
      <c r="C271" s="51">
        <v>100000000477</v>
      </c>
      <c r="D271" s="50">
        <v>0</v>
      </c>
      <c r="E271" s="52" t="s">
        <v>842</v>
      </c>
      <c r="F271" s="56" t="s">
        <v>728</v>
      </c>
      <c r="G271" s="56">
        <v>129000</v>
      </c>
      <c r="H271" s="53">
        <v>129000</v>
      </c>
      <c r="I271" s="78">
        <v>-109561.64</v>
      </c>
      <c r="J271" s="78">
        <v>19438.36</v>
      </c>
      <c r="K271" s="68"/>
    </row>
    <row r="272" spans="1:12" x14ac:dyDescent="0.55000000000000004">
      <c r="A272" s="50">
        <v>2</v>
      </c>
      <c r="B272" s="50" t="s">
        <v>499</v>
      </c>
      <c r="C272" s="51">
        <v>100000000478</v>
      </c>
      <c r="D272" s="50">
        <v>0</v>
      </c>
      <c r="E272" s="52" t="s">
        <v>843</v>
      </c>
      <c r="F272" s="56" t="s">
        <v>730</v>
      </c>
      <c r="G272" s="56">
        <f>+H272/2</f>
        <v>95000</v>
      </c>
      <c r="H272" s="53">
        <v>190000</v>
      </c>
      <c r="I272" s="78">
        <v>-161369.85999999999</v>
      </c>
      <c r="J272" s="78">
        <v>28630.14</v>
      </c>
      <c r="K272" s="68"/>
    </row>
    <row r="273" spans="1:12" x14ac:dyDescent="0.55000000000000004">
      <c r="A273" s="50">
        <v>3</v>
      </c>
      <c r="B273" s="50" t="s">
        <v>499</v>
      </c>
      <c r="C273" s="51">
        <v>100000000479</v>
      </c>
      <c r="D273" s="50">
        <v>0</v>
      </c>
      <c r="E273" s="52" t="s">
        <v>844</v>
      </c>
      <c r="F273" s="56" t="s">
        <v>728</v>
      </c>
      <c r="G273" s="56">
        <v>22000</v>
      </c>
      <c r="H273" s="53">
        <v>22000</v>
      </c>
      <c r="I273" s="78">
        <v>-18684.93</v>
      </c>
      <c r="J273" s="78">
        <v>3315.07</v>
      </c>
      <c r="K273" s="68"/>
    </row>
    <row r="274" spans="1:12" x14ac:dyDescent="0.55000000000000004">
      <c r="A274" s="50">
        <v>4</v>
      </c>
      <c r="B274" s="50" t="s">
        <v>499</v>
      </c>
      <c r="C274" s="51">
        <v>100000000480</v>
      </c>
      <c r="D274" s="50">
        <v>0</v>
      </c>
      <c r="E274" s="52" t="s">
        <v>845</v>
      </c>
      <c r="F274" s="56" t="s">
        <v>756</v>
      </c>
      <c r="G274" s="56">
        <f>+H274/20</f>
        <v>14000</v>
      </c>
      <c r="H274" s="53">
        <v>280000</v>
      </c>
      <c r="I274" s="78">
        <v>-237808.22</v>
      </c>
      <c r="J274" s="78">
        <v>42191.78</v>
      </c>
      <c r="K274" s="68"/>
    </row>
    <row r="275" spans="1:12" x14ac:dyDescent="0.55000000000000004">
      <c r="A275" s="50">
        <v>5</v>
      </c>
      <c r="B275" s="50" t="s">
        <v>499</v>
      </c>
      <c r="C275" s="51">
        <v>100000000481</v>
      </c>
      <c r="D275" s="50">
        <v>0</v>
      </c>
      <c r="E275" s="52" t="s">
        <v>846</v>
      </c>
      <c r="F275" s="56" t="s">
        <v>728</v>
      </c>
      <c r="G275" s="56">
        <v>75000</v>
      </c>
      <c r="H275" s="53">
        <v>75000</v>
      </c>
      <c r="I275" s="78">
        <v>-63698.63</v>
      </c>
      <c r="J275" s="78">
        <v>11301.37</v>
      </c>
      <c r="K275" s="68"/>
    </row>
    <row r="276" spans="1:12" x14ac:dyDescent="0.55000000000000004">
      <c r="A276" s="50">
        <v>6</v>
      </c>
      <c r="B276" s="50" t="s">
        <v>499</v>
      </c>
      <c r="C276" s="51">
        <v>100000000482</v>
      </c>
      <c r="D276" s="50">
        <v>0</v>
      </c>
      <c r="E276" s="52" t="s">
        <v>847</v>
      </c>
      <c r="F276" s="56" t="s">
        <v>728</v>
      </c>
      <c r="G276" s="56">
        <v>110000</v>
      </c>
      <c r="H276" s="53">
        <v>110000</v>
      </c>
      <c r="I276" s="78">
        <v>-93424.66</v>
      </c>
      <c r="J276" s="78">
        <v>16575.34</v>
      </c>
      <c r="K276" s="68"/>
    </row>
    <row r="277" spans="1:12" x14ac:dyDescent="0.55000000000000004">
      <c r="A277" s="50">
        <v>7</v>
      </c>
      <c r="B277" s="50" t="s">
        <v>499</v>
      </c>
      <c r="C277" s="51">
        <v>100000000483</v>
      </c>
      <c r="D277" s="50">
        <v>0</v>
      </c>
      <c r="E277" s="52" t="s">
        <v>848</v>
      </c>
      <c r="F277" s="56" t="s">
        <v>728</v>
      </c>
      <c r="G277" s="56">
        <v>95000</v>
      </c>
      <c r="H277" s="53">
        <v>95000</v>
      </c>
      <c r="I277" s="78">
        <v>-80684.929999999993</v>
      </c>
      <c r="J277" s="78">
        <v>14315.07</v>
      </c>
      <c r="K277" s="68"/>
    </row>
    <row r="278" spans="1:12" x14ac:dyDescent="0.55000000000000004">
      <c r="A278" s="50">
        <v>8</v>
      </c>
      <c r="B278" s="50" t="s">
        <v>499</v>
      </c>
      <c r="C278" s="51">
        <v>100000000484</v>
      </c>
      <c r="D278" s="50">
        <v>0</v>
      </c>
      <c r="E278" s="52" t="s">
        <v>849</v>
      </c>
      <c r="F278" s="56" t="s">
        <v>729</v>
      </c>
      <c r="G278" s="56">
        <v>40000</v>
      </c>
      <c r="H278" s="53">
        <v>40000</v>
      </c>
      <c r="I278" s="78">
        <v>-33972.6</v>
      </c>
      <c r="J278" s="78">
        <v>6027.4</v>
      </c>
      <c r="K278" s="68"/>
      <c r="L278" s="57">
        <f>SUM(H271:H278)</f>
        <v>941000</v>
      </c>
    </row>
    <row r="279" spans="1:12" x14ac:dyDescent="0.55000000000000004">
      <c r="A279" s="52"/>
      <c r="B279" s="50"/>
      <c r="C279" s="51"/>
      <c r="D279" s="50"/>
      <c r="E279" s="52"/>
      <c r="F279" s="50"/>
      <c r="G279" s="53"/>
      <c r="H279" s="53"/>
      <c r="I279" s="53"/>
      <c r="J279" s="53"/>
      <c r="K279" s="52"/>
    </row>
    <row r="280" spans="1:12" s="47" customFormat="1" x14ac:dyDescent="0.55000000000000004">
      <c r="A280" s="438" t="s">
        <v>850</v>
      </c>
      <c r="B280" s="438"/>
      <c r="C280" s="438"/>
      <c r="D280" s="438"/>
      <c r="E280" s="438"/>
      <c r="F280" s="438"/>
      <c r="G280" s="438"/>
      <c r="H280" s="438"/>
      <c r="I280" s="438"/>
      <c r="J280" s="438"/>
      <c r="K280" s="438"/>
    </row>
    <row r="281" spans="1:12" s="47" customFormat="1" x14ac:dyDescent="0.55000000000000004">
      <c r="A281" s="45" t="s">
        <v>710</v>
      </c>
      <c r="B281" s="45" t="s">
        <v>711</v>
      </c>
      <c r="C281" s="45" t="s">
        <v>712</v>
      </c>
      <c r="D281" s="45"/>
      <c r="E281" s="45" t="s">
        <v>713</v>
      </c>
      <c r="F281" s="45" t="s">
        <v>714</v>
      </c>
      <c r="G281" s="46" t="s">
        <v>715</v>
      </c>
      <c r="H281" s="46" t="s">
        <v>716</v>
      </c>
      <c r="I281" s="46" t="s">
        <v>717</v>
      </c>
      <c r="J281" s="46" t="s">
        <v>718</v>
      </c>
      <c r="K281" s="45" t="s">
        <v>719</v>
      </c>
    </row>
    <row r="282" spans="1:12" x14ac:dyDescent="0.55000000000000004">
      <c r="A282" s="48" t="s">
        <v>720</v>
      </c>
      <c r="B282" s="48"/>
      <c r="C282" s="48" t="s">
        <v>721</v>
      </c>
      <c r="D282" s="48"/>
      <c r="E282" s="48"/>
      <c r="F282" s="48"/>
      <c r="G282" s="49"/>
      <c r="H282" s="49"/>
      <c r="I282" s="49" t="s">
        <v>1321</v>
      </c>
      <c r="J282" s="49"/>
      <c r="K282" s="48"/>
    </row>
    <row r="283" spans="1:12" x14ac:dyDescent="0.55000000000000004">
      <c r="A283" s="50">
        <v>1</v>
      </c>
      <c r="B283" s="50" t="s">
        <v>104</v>
      </c>
      <c r="C283" s="51">
        <v>100000000458</v>
      </c>
      <c r="D283" s="50">
        <v>0</v>
      </c>
      <c r="E283" s="52" t="s">
        <v>851</v>
      </c>
      <c r="F283" s="50" t="s">
        <v>723</v>
      </c>
      <c r="G283" s="53">
        <v>11700</v>
      </c>
      <c r="H283" s="53">
        <v>11700</v>
      </c>
      <c r="I283" s="78">
        <v>-5365.97</v>
      </c>
      <c r="J283" s="78">
        <v>6334.03</v>
      </c>
      <c r="K283" s="68"/>
    </row>
    <row r="284" spans="1:12" x14ac:dyDescent="0.55000000000000004">
      <c r="A284" s="50">
        <v>2</v>
      </c>
      <c r="B284" s="50" t="s">
        <v>497</v>
      </c>
      <c r="C284" s="51">
        <v>100000000459</v>
      </c>
      <c r="D284" s="50">
        <v>0</v>
      </c>
      <c r="E284" s="52" t="s">
        <v>498</v>
      </c>
      <c r="F284" s="50" t="s">
        <v>723</v>
      </c>
      <c r="G284" s="53">
        <v>480000</v>
      </c>
      <c r="H284" s="53">
        <v>480000</v>
      </c>
      <c r="I284" s="78">
        <v>-216723.29</v>
      </c>
      <c r="J284" s="78">
        <v>263276.71000000002</v>
      </c>
      <c r="K284" s="68"/>
    </row>
    <row r="285" spans="1:12" x14ac:dyDescent="0.55000000000000004">
      <c r="A285" s="52"/>
      <c r="B285" s="50"/>
      <c r="C285" s="50"/>
      <c r="D285" s="50"/>
      <c r="E285" s="52"/>
      <c r="F285" s="50"/>
      <c r="G285" s="53"/>
      <c r="H285" s="53"/>
      <c r="I285" s="53"/>
      <c r="J285" s="53"/>
      <c r="K285" s="52"/>
      <c r="L285" s="57">
        <f>SUM(H283:H284)</f>
        <v>491700</v>
      </c>
    </row>
    <row r="286" spans="1:12" ht="19.899999999999999" customHeight="1" x14ac:dyDescent="0.55000000000000004">
      <c r="A286" s="85"/>
      <c r="B286" s="86"/>
      <c r="C286" s="86"/>
      <c r="D286" s="86"/>
      <c r="E286" s="85"/>
      <c r="F286" s="86"/>
      <c r="G286" s="87"/>
      <c r="H286" s="87"/>
      <c r="I286" s="87"/>
      <c r="J286" s="87"/>
      <c r="K286" s="85"/>
      <c r="L286" s="57">
        <f>SUM(L277:L285)</f>
        <v>1432700</v>
      </c>
    </row>
    <row r="287" spans="1:12" x14ac:dyDescent="0.55000000000000004">
      <c r="A287" s="439" t="s">
        <v>1324</v>
      </c>
      <c r="B287" s="439"/>
      <c r="C287" s="439"/>
      <c r="D287" s="439"/>
      <c r="E287" s="439"/>
      <c r="F287" s="439"/>
      <c r="G287" s="439"/>
      <c r="H287" s="439"/>
      <c r="I287" s="439"/>
      <c r="J287" s="439"/>
      <c r="K287" s="439"/>
    </row>
    <row r="288" spans="1:12" x14ac:dyDescent="0.55000000000000004">
      <c r="A288" s="439" t="s">
        <v>707</v>
      </c>
      <c r="B288" s="439"/>
      <c r="C288" s="439"/>
      <c r="D288" s="439"/>
      <c r="E288" s="439"/>
      <c r="F288" s="439"/>
      <c r="G288" s="439"/>
      <c r="H288" s="439"/>
      <c r="I288" s="439"/>
      <c r="J288" s="439"/>
      <c r="K288" s="439"/>
    </row>
    <row r="289" spans="1:12" x14ac:dyDescent="0.55000000000000004">
      <c r="A289" s="439" t="s">
        <v>852</v>
      </c>
      <c r="B289" s="439"/>
      <c r="C289" s="439"/>
      <c r="D289" s="439"/>
      <c r="E289" s="439"/>
      <c r="F289" s="439"/>
      <c r="G289" s="439"/>
      <c r="H289" s="439"/>
      <c r="I289" s="439"/>
      <c r="J289" s="439"/>
      <c r="K289" s="439"/>
    </row>
    <row r="290" spans="1:12" s="47" customFormat="1" ht="35.450000000000003" customHeight="1" x14ac:dyDescent="0.55000000000000004">
      <c r="A290" s="440" t="s">
        <v>853</v>
      </c>
      <c r="B290" s="440"/>
      <c r="C290" s="440"/>
      <c r="D290" s="440"/>
      <c r="E290" s="440"/>
      <c r="F290" s="440"/>
      <c r="G290" s="440"/>
      <c r="H290" s="440"/>
      <c r="I290" s="70"/>
      <c r="J290" s="98"/>
    </row>
    <row r="291" spans="1:12" s="47" customFormat="1" x14ac:dyDescent="0.55000000000000004">
      <c r="A291" s="45" t="s">
        <v>710</v>
      </c>
      <c r="B291" s="45" t="s">
        <v>711</v>
      </c>
      <c r="C291" s="45" t="s">
        <v>712</v>
      </c>
      <c r="D291" s="45"/>
      <c r="E291" s="45" t="s">
        <v>713</v>
      </c>
      <c r="F291" s="45" t="s">
        <v>714</v>
      </c>
      <c r="G291" s="46" t="s">
        <v>715</v>
      </c>
      <c r="H291" s="46" t="s">
        <v>716</v>
      </c>
      <c r="I291" s="46" t="s">
        <v>717</v>
      </c>
      <c r="J291" s="46" t="s">
        <v>718</v>
      </c>
      <c r="K291" s="45" t="s">
        <v>719</v>
      </c>
    </row>
    <row r="292" spans="1:12" x14ac:dyDescent="0.55000000000000004">
      <c r="A292" s="48" t="s">
        <v>720</v>
      </c>
      <c r="B292" s="48"/>
      <c r="C292" s="48" t="s">
        <v>721</v>
      </c>
      <c r="D292" s="48"/>
      <c r="E292" s="48"/>
      <c r="F292" s="48"/>
      <c r="G292" s="49"/>
      <c r="H292" s="49"/>
      <c r="I292" s="49" t="s">
        <v>1321</v>
      </c>
      <c r="J292" s="49"/>
      <c r="K292" s="48"/>
    </row>
    <row r="293" spans="1:12" x14ac:dyDescent="0.55000000000000004">
      <c r="A293" s="50">
        <v>1</v>
      </c>
      <c r="B293" s="50" t="s">
        <v>533</v>
      </c>
      <c r="C293" s="51">
        <v>100000001581</v>
      </c>
      <c r="D293" s="50">
        <v>0</v>
      </c>
      <c r="E293" s="52" t="s">
        <v>534</v>
      </c>
      <c r="F293" s="50" t="s">
        <v>723</v>
      </c>
      <c r="G293" s="53">
        <v>72000</v>
      </c>
      <c r="H293" s="53">
        <v>72000</v>
      </c>
      <c r="I293" s="412">
        <v>-48529.38</v>
      </c>
      <c r="J293" s="412">
        <v>23470.62</v>
      </c>
      <c r="K293" s="52"/>
    </row>
    <row r="294" spans="1:12" x14ac:dyDescent="0.55000000000000004">
      <c r="A294" s="50">
        <v>2</v>
      </c>
      <c r="B294" s="50" t="s">
        <v>533</v>
      </c>
      <c r="C294" s="51">
        <v>100000001582</v>
      </c>
      <c r="D294" s="50">
        <v>0</v>
      </c>
      <c r="E294" s="52" t="s">
        <v>534</v>
      </c>
      <c r="F294" s="50" t="s">
        <v>723</v>
      </c>
      <c r="G294" s="53">
        <v>72000</v>
      </c>
      <c r="H294" s="53">
        <v>72000</v>
      </c>
      <c r="I294" s="412">
        <v>-48529.39</v>
      </c>
      <c r="J294" s="412">
        <v>23470.61</v>
      </c>
      <c r="K294" s="52"/>
    </row>
    <row r="295" spans="1:12" x14ac:dyDescent="0.55000000000000004">
      <c r="A295" s="50">
        <v>3</v>
      </c>
      <c r="B295" s="50" t="s">
        <v>533</v>
      </c>
      <c r="C295" s="51">
        <v>100000001583</v>
      </c>
      <c r="D295" s="50">
        <v>0</v>
      </c>
      <c r="E295" s="52" t="s">
        <v>534</v>
      </c>
      <c r="F295" s="50" t="s">
        <v>723</v>
      </c>
      <c r="G295" s="53">
        <v>72000</v>
      </c>
      <c r="H295" s="53">
        <v>72000</v>
      </c>
      <c r="I295" s="412">
        <v>-48529.38</v>
      </c>
      <c r="J295" s="412">
        <v>23470.62</v>
      </c>
      <c r="K295" s="52"/>
    </row>
    <row r="296" spans="1:12" x14ac:dyDescent="0.55000000000000004">
      <c r="A296" s="50">
        <v>4</v>
      </c>
      <c r="B296" s="50" t="s">
        <v>533</v>
      </c>
      <c r="C296" s="51">
        <v>100000001584</v>
      </c>
      <c r="D296" s="50">
        <v>0</v>
      </c>
      <c r="E296" s="52" t="s">
        <v>534</v>
      </c>
      <c r="F296" s="50" t="s">
        <v>723</v>
      </c>
      <c r="G296" s="53">
        <v>72000</v>
      </c>
      <c r="H296" s="53">
        <v>72000</v>
      </c>
      <c r="I296" s="412">
        <v>-48529.39</v>
      </c>
      <c r="J296" s="412">
        <v>23470.61</v>
      </c>
      <c r="K296" s="52"/>
    </row>
    <row r="297" spans="1:12" x14ac:dyDescent="0.55000000000000004">
      <c r="A297" s="50">
        <v>5</v>
      </c>
      <c r="B297" s="50" t="s">
        <v>533</v>
      </c>
      <c r="C297" s="51">
        <v>100000001585</v>
      </c>
      <c r="D297" s="50">
        <v>0</v>
      </c>
      <c r="E297" s="52" t="s">
        <v>534</v>
      </c>
      <c r="F297" s="50" t="s">
        <v>723</v>
      </c>
      <c r="G297" s="53">
        <v>72000</v>
      </c>
      <c r="H297" s="53">
        <v>72000</v>
      </c>
      <c r="I297" s="412">
        <v>-48529.38</v>
      </c>
      <c r="J297" s="412">
        <v>23470.62</v>
      </c>
      <c r="K297" s="52"/>
    </row>
    <row r="298" spans="1:12" x14ac:dyDescent="0.55000000000000004">
      <c r="A298" s="50">
        <v>6</v>
      </c>
      <c r="B298" s="50" t="s">
        <v>533</v>
      </c>
      <c r="C298" s="51">
        <v>100000001586</v>
      </c>
      <c r="D298" s="50">
        <v>0</v>
      </c>
      <c r="E298" s="52" t="s">
        <v>535</v>
      </c>
      <c r="F298" s="50" t="s">
        <v>723</v>
      </c>
      <c r="G298" s="53">
        <v>78000</v>
      </c>
      <c r="H298" s="53">
        <v>78000</v>
      </c>
      <c r="I298" s="53">
        <v>-55945.3</v>
      </c>
      <c r="J298" s="53">
        <f>+H298-I298</f>
        <v>133945.29999999999</v>
      </c>
      <c r="K298" s="52"/>
    </row>
    <row r="299" spans="1:12" x14ac:dyDescent="0.55000000000000004">
      <c r="A299" s="50">
        <v>7</v>
      </c>
      <c r="B299" s="50" t="s">
        <v>533</v>
      </c>
      <c r="C299" s="51">
        <v>100000001587</v>
      </c>
      <c r="D299" s="50">
        <v>0</v>
      </c>
      <c r="E299" s="52" t="s">
        <v>535</v>
      </c>
      <c r="F299" s="50" t="s">
        <v>723</v>
      </c>
      <c r="G299" s="53">
        <v>78000</v>
      </c>
      <c r="H299" s="53">
        <v>78000</v>
      </c>
      <c r="I299" s="53">
        <v>-55945.3</v>
      </c>
      <c r="J299" s="53">
        <f>+H299-I299</f>
        <v>133945.29999999999</v>
      </c>
      <c r="K299" s="52"/>
    </row>
    <row r="300" spans="1:12" x14ac:dyDescent="0.55000000000000004">
      <c r="A300" s="50">
        <v>8</v>
      </c>
      <c r="B300" s="50" t="s">
        <v>533</v>
      </c>
      <c r="C300" s="51">
        <v>100000001588</v>
      </c>
      <c r="D300" s="50">
        <v>0</v>
      </c>
      <c r="E300" s="52" t="s">
        <v>535</v>
      </c>
      <c r="F300" s="50" t="s">
        <v>723</v>
      </c>
      <c r="G300" s="53">
        <v>78000</v>
      </c>
      <c r="H300" s="53">
        <v>78000</v>
      </c>
      <c r="I300" s="53">
        <v>-55945.3</v>
      </c>
      <c r="J300" s="53">
        <f>+H300-I300</f>
        <v>133945.29999999999</v>
      </c>
      <c r="K300" s="52"/>
    </row>
    <row r="301" spans="1:12" hidden="1" x14ac:dyDescent="0.55000000000000004">
      <c r="A301" s="50">
        <v>8</v>
      </c>
      <c r="B301" s="50" t="s">
        <v>533</v>
      </c>
      <c r="C301" s="51">
        <v>100000001588</v>
      </c>
      <c r="D301" s="50">
        <v>0</v>
      </c>
      <c r="E301" s="52" t="s">
        <v>535</v>
      </c>
      <c r="F301" s="50" t="s">
        <v>723</v>
      </c>
      <c r="G301" s="53">
        <v>78000</v>
      </c>
      <c r="H301" s="53">
        <v>31200</v>
      </c>
      <c r="I301" s="53">
        <v>-3932.05</v>
      </c>
      <c r="J301" s="53">
        <f>+H301+I301</f>
        <v>27267.95</v>
      </c>
      <c r="K301" s="52"/>
    </row>
    <row r="302" spans="1:12" hidden="1" x14ac:dyDescent="0.55000000000000004">
      <c r="A302" s="50"/>
      <c r="B302" s="50" t="s">
        <v>533</v>
      </c>
      <c r="C302" s="51">
        <v>100000001588</v>
      </c>
      <c r="D302" s="50">
        <v>1</v>
      </c>
      <c r="E302" s="52" t="s">
        <v>535</v>
      </c>
      <c r="F302" s="50"/>
      <c r="G302" s="53"/>
      <c r="H302" s="53">
        <v>46800</v>
      </c>
      <c r="I302" s="53">
        <v>-46799</v>
      </c>
      <c r="J302" s="53">
        <f>+H302+I302</f>
        <v>1</v>
      </c>
      <c r="K302" s="52"/>
    </row>
    <row r="303" spans="1:12" x14ac:dyDescent="0.55000000000000004">
      <c r="A303" s="52"/>
      <c r="B303" s="50"/>
      <c r="C303" s="50"/>
      <c r="D303" s="50"/>
      <c r="E303" s="52"/>
      <c r="F303" s="50"/>
      <c r="G303" s="53"/>
      <c r="H303" s="53"/>
      <c r="I303" s="53"/>
      <c r="J303" s="53"/>
      <c r="K303" s="52"/>
      <c r="L303" s="57">
        <f>SUM(H293:H300)</f>
        <v>594000</v>
      </c>
    </row>
    <row r="305" spans="1:12" ht="26.25" customHeight="1" x14ac:dyDescent="0.55000000000000004">
      <c r="A305" s="439" t="s">
        <v>1324</v>
      </c>
      <c r="B305" s="439"/>
      <c r="C305" s="439"/>
      <c r="D305" s="439"/>
      <c r="E305" s="439"/>
      <c r="F305" s="439"/>
      <c r="G305" s="439"/>
      <c r="H305" s="439"/>
      <c r="I305" s="439"/>
      <c r="J305" s="439"/>
      <c r="K305" s="439"/>
    </row>
    <row r="306" spans="1:12" ht="26.25" customHeight="1" x14ac:dyDescent="0.55000000000000004">
      <c r="A306" s="439" t="s">
        <v>707</v>
      </c>
      <c r="B306" s="439"/>
      <c r="C306" s="439"/>
      <c r="D306" s="439"/>
      <c r="E306" s="439"/>
      <c r="F306" s="439"/>
      <c r="G306" s="439"/>
      <c r="H306" s="439"/>
      <c r="I306" s="439"/>
      <c r="J306" s="439"/>
      <c r="K306" s="439"/>
    </row>
    <row r="307" spans="1:12" ht="25.5" customHeight="1" x14ac:dyDescent="0.55000000000000004">
      <c r="A307" s="439" t="s">
        <v>854</v>
      </c>
      <c r="B307" s="439"/>
      <c r="C307" s="439"/>
      <c r="D307" s="439"/>
      <c r="E307" s="439"/>
      <c r="F307" s="439"/>
      <c r="G307" s="439"/>
      <c r="H307" s="439"/>
      <c r="I307" s="439"/>
      <c r="J307" s="439"/>
      <c r="K307" s="439"/>
    </row>
    <row r="308" spans="1:12" s="47" customFormat="1" ht="35.450000000000003" customHeight="1" x14ac:dyDescent="0.55000000000000004">
      <c r="A308" s="438" t="s">
        <v>855</v>
      </c>
      <c r="B308" s="438"/>
      <c r="C308" s="438"/>
      <c r="D308" s="438"/>
      <c r="E308" s="438"/>
      <c r="F308" s="438"/>
      <c r="G308" s="438"/>
      <c r="H308" s="438"/>
      <c r="I308" s="438"/>
      <c r="J308" s="438"/>
      <c r="K308" s="438"/>
    </row>
    <row r="309" spans="1:12" s="47" customFormat="1" x14ac:dyDescent="0.55000000000000004">
      <c r="A309" s="45" t="s">
        <v>710</v>
      </c>
      <c r="B309" s="45" t="s">
        <v>711</v>
      </c>
      <c r="C309" s="45" t="s">
        <v>712</v>
      </c>
      <c r="D309" s="45"/>
      <c r="E309" s="45" t="s">
        <v>713</v>
      </c>
      <c r="F309" s="45" t="s">
        <v>714</v>
      </c>
      <c r="G309" s="46" t="s">
        <v>715</v>
      </c>
      <c r="H309" s="46" t="s">
        <v>716</v>
      </c>
      <c r="I309" s="46" t="s">
        <v>717</v>
      </c>
      <c r="J309" s="46" t="s">
        <v>718</v>
      </c>
      <c r="K309" s="45" t="s">
        <v>719</v>
      </c>
    </row>
    <row r="310" spans="1:12" x14ac:dyDescent="0.55000000000000004">
      <c r="A310" s="48" t="s">
        <v>720</v>
      </c>
      <c r="B310" s="48"/>
      <c r="C310" s="48" t="s">
        <v>721</v>
      </c>
      <c r="D310" s="48"/>
      <c r="E310" s="48"/>
      <c r="F310" s="48"/>
      <c r="G310" s="49"/>
      <c r="H310" s="49"/>
      <c r="I310" s="49" t="s">
        <v>1321</v>
      </c>
      <c r="J310" s="49"/>
      <c r="K310" s="48"/>
    </row>
    <row r="311" spans="1:12" x14ac:dyDescent="0.55000000000000004">
      <c r="A311" s="50">
        <v>1</v>
      </c>
      <c r="B311" s="50" t="s">
        <v>508</v>
      </c>
      <c r="C311" s="51">
        <v>100000000713</v>
      </c>
      <c r="D311" s="50">
        <v>0</v>
      </c>
      <c r="E311" s="52" t="s">
        <v>856</v>
      </c>
      <c r="F311" s="50" t="s">
        <v>857</v>
      </c>
      <c r="G311" s="53">
        <f>+H311/10</f>
        <v>36900</v>
      </c>
      <c r="H311" s="53">
        <v>369000</v>
      </c>
      <c r="I311" s="78">
        <v>-175906.85</v>
      </c>
      <c r="J311" s="78">
        <v>193093.15</v>
      </c>
      <c r="K311" s="52"/>
    </row>
    <row r="312" spans="1:12" x14ac:dyDescent="0.55000000000000004">
      <c r="A312" s="50">
        <v>2</v>
      </c>
      <c r="B312" s="50" t="s">
        <v>510</v>
      </c>
      <c r="C312" s="51">
        <v>100000000738</v>
      </c>
      <c r="D312" s="50">
        <v>0</v>
      </c>
      <c r="E312" s="52" t="s">
        <v>511</v>
      </c>
      <c r="F312" s="50" t="s">
        <v>858</v>
      </c>
      <c r="G312" s="53">
        <f>+H312/5</f>
        <v>178999</v>
      </c>
      <c r="H312" s="53">
        <v>894995</v>
      </c>
      <c r="I312" s="78">
        <v>-411942.9</v>
      </c>
      <c r="J312" s="78">
        <v>483052.1</v>
      </c>
      <c r="K312" s="52"/>
    </row>
    <row r="313" spans="1:12" x14ac:dyDescent="0.55000000000000004">
      <c r="A313" s="50">
        <v>3</v>
      </c>
      <c r="B313" s="50" t="s">
        <v>512</v>
      </c>
      <c r="C313" s="51">
        <v>100000000769</v>
      </c>
      <c r="D313" s="50">
        <v>0</v>
      </c>
      <c r="E313" s="52" t="s">
        <v>859</v>
      </c>
      <c r="F313" s="50" t="s">
        <v>860</v>
      </c>
      <c r="G313" s="53">
        <f>+H313/8</f>
        <v>124998.75</v>
      </c>
      <c r="H313" s="53">
        <v>999990</v>
      </c>
      <c r="I313" s="78">
        <v>-409858.92</v>
      </c>
      <c r="J313" s="78">
        <v>590131.07999999996</v>
      </c>
      <c r="K313" s="52"/>
      <c r="L313" s="57">
        <f>SUM(H311:H313)</f>
        <v>2263985</v>
      </c>
    </row>
    <row r="314" spans="1:12" x14ac:dyDescent="0.55000000000000004">
      <c r="A314" s="52"/>
      <c r="B314" s="50"/>
      <c r="C314" s="50"/>
      <c r="D314" s="50"/>
      <c r="E314" s="52"/>
      <c r="F314" s="50"/>
      <c r="G314" s="53"/>
      <c r="H314" s="53"/>
      <c r="I314" s="53"/>
      <c r="J314" s="53"/>
      <c r="K314" s="52"/>
    </row>
    <row r="315" spans="1:12" ht="26.25" customHeight="1" x14ac:dyDescent="0.55000000000000004">
      <c r="A315" s="439" t="s">
        <v>1324</v>
      </c>
      <c r="B315" s="439"/>
      <c r="C315" s="439"/>
      <c r="D315" s="439"/>
      <c r="E315" s="439"/>
      <c r="F315" s="439"/>
      <c r="G315" s="439"/>
      <c r="H315" s="439"/>
      <c r="I315" s="439"/>
      <c r="J315" s="439"/>
      <c r="K315" s="439"/>
    </row>
    <row r="316" spans="1:12" ht="26.25" customHeight="1" x14ac:dyDescent="0.55000000000000004">
      <c r="A316" s="439" t="s">
        <v>707</v>
      </c>
      <c r="B316" s="439"/>
      <c r="C316" s="439"/>
      <c r="D316" s="439"/>
      <c r="E316" s="439"/>
      <c r="F316" s="439"/>
      <c r="G316" s="439"/>
      <c r="H316" s="439"/>
      <c r="I316" s="439"/>
      <c r="J316" s="439"/>
      <c r="K316" s="439"/>
    </row>
    <row r="317" spans="1:12" ht="25.5" customHeight="1" x14ac:dyDescent="0.55000000000000004">
      <c r="A317" s="439" t="s">
        <v>861</v>
      </c>
      <c r="B317" s="439"/>
      <c r="C317" s="439"/>
      <c r="D317" s="439"/>
      <c r="E317" s="439"/>
      <c r="F317" s="439"/>
      <c r="G317" s="439"/>
      <c r="H317" s="439"/>
      <c r="I317" s="439"/>
      <c r="J317" s="439"/>
      <c r="K317" s="439"/>
    </row>
    <row r="318" spans="1:12" s="47" customFormat="1" ht="12.6" customHeight="1" x14ac:dyDescent="0.55000000000000004">
      <c r="A318" s="443"/>
      <c r="B318" s="443"/>
      <c r="C318" s="443"/>
      <c r="D318" s="443"/>
      <c r="E318" s="443"/>
      <c r="F318" s="443"/>
      <c r="G318" s="443"/>
      <c r="H318" s="443"/>
      <c r="I318" s="443"/>
      <c r="J318" s="443"/>
      <c r="K318" s="443"/>
    </row>
    <row r="319" spans="1:12" s="47" customFormat="1" ht="32.450000000000003" customHeight="1" x14ac:dyDescent="0.55000000000000004">
      <c r="A319" s="444" t="s">
        <v>862</v>
      </c>
      <c r="B319" s="444"/>
      <c r="C319" s="444"/>
      <c r="D319" s="444"/>
      <c r="E319" s="444"/>
      <c r="F319" s="444"/>
      <c r="G319" s="444"/>
      <c r="H319" s="444"/>
      <c r="I319" s="444"/>
      <c r="J319" s="444"/>
      <c r="K319" s="444"/>
    </row>
    <row r="320" spans="1:12" s="47" customFormat="1" x14ac:dyDescent="0.55000000000000004">
      <c r="A320" s="45" t="s">
        <v>710</v>
      </c>
      <c r="B320" s="45" t="s">
        <v>711</v>
      </c>
      <c r="C320" s="45" t="s">
        <v>712</v>
      </c>
      <c r="D320" s="45"/>
      <c r="E320" s="45" t="s">
        <v>713</v>
      </c>
      <c r="F320" s="45" t="s">
        <v>714</v>
      </c>
      <c r="G320" s="46" t="s">
        <v>715</v>
      </c>
      <c r="H320" s="46" t="s">
        <v>716</v>
      </c>
      <c r="I320" s="46" t="s">
        <v>717</v>
      </c>
      <c r="J320" s="46" t="s">
        <v>718</v>
      </c>
      <c r="K320" s="45" t="s">
        <v>719</v>
      </c>
    </row>
    <row r="321" spans="1:11" x14ac:dyDescent="0.55000000000000004">
      <c r="A321" s="48" t="s">
        <v>720</v>
      </c>
      <c r="B321" s="48"/>
      <c r="C321" s="48" t="s">
        <v>721</v>
      </c>
      <c r="D321" s="48"/>
      <c r="E321" s="48"/>
      <c r="F321" s="48"/>
      <c r="G321" s="49"/>
      <c r="H321" s="49"/>
      <c r="I321" s="49" t="s">
        <v>1321</v>
      </c>
      <c r="J321" s="49"/>
      <c r="K321" s="48"/>
    </row>
    <row r="322" spans="1:11" x14ac:dyDescent="0.55000000000000004">
      <c r="A322" s="67">
        <v>1</v>
      </c>
      <c r="B322" s="67" t="s">
        <v>241</v>
      </c>
      <c r="C322" s="51">
        <v>100000001703</v>
      </c>
      <c r="D322" s="67"/>
      <c r="E322" s="99" t="s">
        <v>863</v>
      </c>
      <c r="F322" s="67" t="s">
        <v>736</v>
      </c>
      <c r="G322" s="100">
        <v>15729</v>
      </c>
      <c r="H322" s="56">
        <v>15729</v>
      </c>
      <c r="I322" s="64">
        <v>-551.59</v>
      </c>
      <c r="J322" s="78">
        <v>15177.41</v>
      </c>
      <c r="K322" s="67"/>
    </row>
    <row r="323" spans="1:11" x14ac:dyDescent="0.55000000000000004">
      <c r="A323" s="67">
        <v>2</v>
      </c>
      <c r="B323" s="67" t="s">
        <v>241</v>
      </c>
      <c r="C323" s="51">
        <v>100000001704</v>
      </c>
      <c r="D323" s="67"/>
      <c r="E323" s="99" t="s">
        <v>863</v>
      </c>
      <c r="F323" s="67" t="s">
        <v>736</v>
      </c>
      <c r="G323" s="100">
        <v>15729</v>
      </c>
      <c r="H323" s="56">
        <v>15729</v>
      </c>
      <c r="I323" s="64">
        <v>-551.59</v>
      </c>
      <c r="J323" s="78">
        <v>15177.41</v>
      </c>
      <c r="K323" s="67"/>
    </row>
    <row r="324" spans="1:11" x14ac:dyDescent="0.55000000000000004">
      <c r="A324" s="67">
        <v>3</v>
      </c>
      <c r="B324" s="67" t="s">
        <v>241</v>
      </c>
      <c r="C324" s="51">
        <v>100000001705</v>
      </c>
      <c r="D324" s="67"/>
      <c r="E324" s="99" t="s">
        <v>863</v>
      </c>
      <c r="F324" s="67" t="s">
        <v>736</v>
      </c>
      <c r="G324" s="100">
        <v>15729</v>
      </c>
      <c r="H324" s="56">
        <v>15729</v>
      </c>
      <c r="I324" s="64">
        <v>-551.59</v>
      </c>
      <c r="J324" s="78">
        <v>15177.41</v>
      </c>
      <c r="K324" s="67"/>
    </row>
    <row r="325" spans="1:11" x14ac:dyDescent="0.55000000000000004">
      <c r="A325" s="67">
        <v>4</v>
      </c>
      <c r="B325" s="67" t="s">
        <v>241</v>
      </c>
      <c r="C325" s="51">
        <v>100000001706</v>
      </c>
      <c r="D325" s="67"/>
      <c r="E325" s="99" t="s">
        <v>863</v>
      </c>
      <c r="F325" s="67" t="s">
        <v>736</v>
      </c>
      <c r="G325" s="100">
        <v>15729</v>
      </c>
      <c r="H325" s="56">
        <v>15729</v>
      </c>
      <c r="I325" s="64">
        <v>-551.59</v>
      </c>
      <c r="J325" s="78">
        <v>15177.41</v>
      </c>
      <c r="K325" s="67"/>
    </row>
    <row r="326" spans="1:11" x14ac:dyDescent="0.55000000000000004">
      <c r="A326" s="67">
        <v>5</v>
      </c>
      <c r="B326" s="67" t="s">
        <v>241</v>
      </c>
      <c r="C326" s="51">
        <v>100000001707</v>
      </c>
      <c r="D326" s="67"/>
      <c r="E326" s="99" t="s">
        <v>863</v>
      </c>
      <c r="F326" s="67" t="s">
        <v>736</v>
      </c>
      <c r="G326" s="100">
        <v>15729</v>
      </c>
      <c r="H326" s="56">
        <v>15729</v>
      </c>
      <c r="I326" s="64">
        <v>-551.59</v>
      </c>
      <c r="J326" s="78">
        <v>15177.41</v>
      </c>
      <c r="K326" s="67"/>
    </row>
    <row r="327" spans="1:11" x14ac:dyDescent="0.55000000000000004">
      <c r="A327" s="67">
        <v>6</v>
      </c>
      <c r="B327" s="67" t="s">
        <v>241</v>
      </c>
      <c r="C327" s="51">
        <v>100000001708</v>
      </c>
      <c r="D327" s="48"/>
      <c r="E327" s="99" t="s">
        <v>863</v>
      </c>
      <c r="F327" s="67" t="s">
        <v>736</v>
      </c>
      <c r="G327" s="100">
        <v>15729</v>
      </c>
      <c r="H327" s="56">
        <v>15729</v>
      </c>
      <c r="I327" s="64">
        <v>-551.59</v>
      </c>
      <c r="J327" s="78">
        <v>15177.41</v>
      </c>
      <c r="K327" s="48"/>
    </row>
    <row r="328" spans="1:11" x14ac:dyDescent="0.55000000000000004">
      <c r="A328" s="67">
        <v>7</v>
      </c>
      <c r="B328" s="67" t="s">
        <v>241</v>
      </c>
      <c r="C328" s="51">
        <v>100000001709</v>
      </c>
      <c r="D328" s="48"/>
      <c r="E328" s="99" t="s">
        <v>863</v>
      </c>
      <c r="F328" s="67" t="s">
        <v>736</v>
      </c>
      <c r="G328" s="100">
        <v>15729</v>
      </c>
      <c r="H328" s="56">
        <v>15729</v>
      </c>
      <c r="I328" s="64">
        <v>-551.59</v>
      </c>
      <c r="J328" s="78">
        <v>15177.41</v>
      </c>
      <c r="K328" s="48"/>
    </row>
    <row r="329" spans="1:11" x14ac:dyDescent="0.55000000000000004">
      <c r="A329" s="67">
        <v>8</v>
      </c>
      <c r="B329" s="67" t="s">
        <v>241</v>
      </c>
      <c r="C329" s="51">
        <v>100000001710</v>
      </c>
      <c r="D329" s="48"/>
      <c r="E329" s="99" t="s">
        <v>863</v>
      </c>
      <c r="F329" s="67" t="s">
        <v>736</v>
      </c>
      <c r="G329" s="100">
        <v>15729</v>
      </c>
      <c r="H329" s="56">
        <v>15729</v>
      </c>
      <c r="I329" s="64">
        <v>-551.59</v>
      </c>
      <c r="J329" s="78">
        <v>15177.41</v>
      </c>
      <c r="K329" s="48"/>
    </row>
    <row r="330" spans="1:11" x14ac:dyDescent="0.55000000000000004">
      <c r="A330" s="67">
        <v>9</v>
      </c>
      <c r="B330" s="67" t="s">
        <v>241</v>
      </c>
      <c r="C330" s="51">
        <v>100000001711</v>
      </c>
      <c r="D330" s="61"/>
      <c r="E330" s="99" t="s">
        <v>863</v>
      </c>
      <c r="F330" s="67" t="s">
        <v>736</v>
      </c>
      <c r="G330" s="100">
        <v>15729</v>
      </c>
      <c r="H330" s="56">
        <v>15729</v>
      </c>
      <c r="I330" s="64">
        <v>-551.59</v>
      </c>
      <c r="J330" s="78">
        <v>15177.41</v>
      </c>
      <c r="K330" s="68"/>
    </row>
    <row r="331" spans="1:11" x14ac:dyDescent="0.55000000000000004">
      <c r="A331" s="67">
        <v>10</v>
      </c>
      <c r="B331" s="67" t="s">
        <v>241</v>
      </c>
      <c r="C331" s="51">
        <v>100000001712</v>
      </c>
      <c r="D331" s="61"/>
      <c r="E331" s="99" t="s">
        <v>863</v>
      </c>
      <c r="F331" s="67" t="s">
        <v>736</v>
      </c>
      <c r="G331" s="100">
        <v>15729</v>
      </c>
      <c r="H331" s="56">
        <v>15729</v>
      </c>
      <c r="I331" s="64">
        <v>-551.59</v>
      </c>
      <c r="J331" s="78">
        <v>15177.41</v>
      </c>
      <c r="K331" s="68"/>
    </row>
    <row r="332" spans="1:11" x14ac:dyDescent="0.55000000000000004">
      <c r="A332" s="67">
        <v>11</v>
      </c>
      <c r="B332" s="67" t="s">
        <v>241</v>
      </c>
      <c r="C332" s="51">
        <v>100000001713</v>
      </c>
      <c r="D332" s="61"/>
      <c r="E332" s="99" t="s">
        <v>863</v>
      </c>
      <c r="F332" s="67" t="s">
        <v>736</v>
      </c>
      <c r="G332" s="100">
        <v>15729</v>
      </c>
      <c r="H332" s="56">
        <v>15729</v>
      </c>
      <c r="I332" s="64">
        <v>-551.59</v>
      </c>
      <c r="J332" s="78">
        <v>15177.41</v>
      </c>
      <c r="K332" s="68"/>
    </row>
    <row r="333" spans="1:11" x14ac:dyDescent="0.55000000000000004">
      <c r="A333" s="67">
        <v>12</v>
      </c>
      <c r="B333" s="67" t="s">
        <v>241</v>
      </c>
      <c r="C333" s="51">
        <v>100000001714</v>
      </c>
      <c r="D333" s="61"/>
      <c r="E333" s="99" t="s">
        <v>863</v>
      </c>
      <c r="F333" s="67" t="s">
        <v>736</v>
      </c>
      <c r="G333" s="100">
        <v>15729</v>
      </c>
      <c r="H333" s="56">
        <v>15729</v>
      </c>
      <c r="I333" s="64">
        <v>-551.59</v>
      </c>
      <c r="J333" s="78">
        <v>15177.41</v>
      </c>
      <c r="K333" s="52"/>
    </row>
    <row r="334" spans="1:11" x14ac:dyDescent="0.55000000000000004">
      <c r="A334" s="67">
        <v>13</v>
      </c>
      <c r="B334" s="67" t="s">
        <v>241</v>
      </c>
      <c r="C334" s="51">
        <v>100000001715</v>
      </c>
      <c r="D334" s="61"/>
      <c r="E334" s="99" t="s">
        <v>863</v>
      </c>
      <c r="F334" s="67" t="s">
        <v>736</v>
      </c>
      <c r="G334" s="100">
        <v>15729</v>
      </c>
      <c r="H334" s="56">
        <v>15729</v>
      </c>
      <c r="I334" s="64">
        <v>-551.59</v>
      </c>
      <c r="J334" s="78">
        <v>15177.41</v>
      </c>
      <c r="K334" s="52"/>
    </row>
    <row r="335" spans="1:11" x14ac:dyDescent="0.55000000000000004">
      <c r="A335" s="67">
        <v>14</v>
      </c>
      <c r="B335" s="67" t="s">
        <v>241</v>
      </c>
      <c r="C335" s="51">
        <v>100000001716</v>
      </c>
      <c r="D335" s="61"/>
      <c r="E335" s="99" t="s">
        <v>863</v>
      </c>
      <c r="F335" s="67" t="s">
        <v>736</v>
      </c>
      <c r="G335" s="100">
        <v>15729</v>
      </c>
      <c r="H335" s="56">
        <v>15729</v>
      </c>
      <c r="I335" s="64">
        <v>-551.59</v>
      </c>
      <c r="J335" s="78">
        <v>15177.41</v>
      </c>
      <c r="K335" s="52"/>
    </row>
    <row r="336" spans="1:11" x14ac:dyDescent="0.55000000000000004">
      <c r="A336" s="67">
        <v>15</v>
      </c>
      <c r="B336" s="67" t="s">
        <v>241</v>
      </c>
      <c r="C336" s="51">
        <v>100000001717</v>
      </c>
      <c r="D336" s="61"/>
      <c r="E336" s="99" t="s">
        <v>863</v>
      </c>
      <c r="F336" s="67" t="s">
        <v>736</v>
      </c>
      <c r="G336" s="100">
        <v>15729</v>
      </c>
      <c r="H336" s="56">
        <v>15729</v>
      </c>
      <c r="I336" s="64">
        <v>-551.59</v>
      </c>
      <c r="J336" s="78">
        <v>15177.41</v>
      </c>
      <c r="K336" s="52"/>
    </row>
    <row r="337" spans="1:12" x14ac:dyDescent="0.55000000000000004">
      <c r="A337" s="67">
        <v>16</v>
      </c>
      <c r="B337" s="67" t="s">
        <v>241</v>
      </c>
      <c r="C337" s="51">
        <v>100000001698</v>
      </c>
      <c r="D337" s="61"/>
      <c r="E337" s="99" t="s">
        <v>611</v>
      </c>
      <c r="F337" s="67" t="s">
        <v>728</v>
      </c>
      <c r="G337" s="100">
        <v>16050</v>
      </c>
      <c r="H337" s="56">
        <v>16050</v>
      </c>
      <c r="I337" s="64">
        <v>-562.85</v>
      </c>
      <c r="J337" s="78">
        <v>15487.15</v>
      </c>
      <c r="K337" s="52"/>
    </row>
    <row r="338" spans="1:12" x14ac:dyDescent="0.55000000000000004">
      <c r="A338" s="67">
        <v>17</v>
      </c>
      <c r="B338" s="67" t="s">
        <v>241</v>
      </c>
      <c r="C338" s="51">
        <v>100000001699</v>
      </c>
      <c r="D338" s="61"/>
      <c r="E338" s="99" t="s">
        <v>611</v>
      </c>
      <c r="F338" s="67" t="s">
        <v>728</v>
      </c>
      <c r="G338" s="100">
        <v>16050</v>
      </c>
      <c r="H338" s="56">
        <v>16050</v>
      </c>
      <c r="I338" s="64">
        <v>-562.85</v>
      </c>
      <c r="J338" s="78">
        <v>15487.15</v>
      </c>
      <c r="K338" s="52"/>
    </row>
    <row r="339" spans="1:12" x14ac:dyDescent="0.55000000000000004">
      <c r="A339" s="67">
        <v>18</v>
      </c>
      <c r="B339" s="67" t="s">
        <v>241</v>
      </c>
      <c r="C339" s="51">
        <v>100000001700</v>
      </c>
      <c r="D339" s="61"/>
      <c r="E339" s="99" t="s">
        <v>611</v>
      </c>
      <c r="F339" s="67" t="s">
        <v>728</v>
      </c>
      <c r="G339" s="100">
        <v>16050</v>
      </c>
      <c r="H339" s="56">
        <v>16050</v>
      </c>
      <c r="I339" s="64">
        <v>-562.85</v>
      </c>
      <c r="J339" s="78">
        <v>15487.15</v>
      </c>
      <c r="K339" s="52"/>
    </row>
    <row r="340" spans="1:12" x14ac:dyDescent="0.55000000000000004">
      <c r="A340" s="67">
        <v>19</v>
      </c>
      <c r="B340" s="67" t="s">
        <v>241</v>
      </c>
      <c r="C340" s="51">
        <v>100000001701</v>
      </c>
      <c r="D340" s="61"/>
      <c r="E340" s="99" t="s">
        <v>611</v>
      </c>
      <c r="F340" s="67" t="s">
        <v>728</v>
      </c>
      <c r="G340" s="100">
        <v>16050</v>
      </c>
      <c r="H340" s="56">
        <v>16050</v>
      </c>
      <c r="I340" s="64">
        <v>-562.85</v>
      </c>
      <c r="J340" s="78">
        <v>15487.15</v>
      </c>
      <c r="K340" s="52"/>
    </row>
    <row r="341" spans="1:12" x14ac:dyDescent="0.55000000000000004">
      <c r="A341" s="67">
        <v>20</v>
      </c>
      <c r="B341" s="67" t="s">
        <v>241</v>
      </c>
      <c r="C341" s="51">
        <v>100000001702</v>
      </c>
      <c r="D341" s="61"/>
      <c r="E341" s="99" t="s">
        <v>611</v>
      </c>
      <c r="F341" s="67" t="s">
        <v>728</v>
      </c>
      <c r="G341" s="100">
        <v>16050</v>
      </c>
      <c r="H341" s="56">
        <v>16050</v>
      </c>
      <c r="I341" s="64">
        <v>-562.85</v>
      </c>
      <c r="J341" s="78">
        <v>15487.15</v>
      </c>
      <c r="K341" s="52"/>
      <c r="L341" s="57">
        <f>SUM(H322:H341)</f>
        <v>316185</v>
      </c>
    </row>
    <row r="342" spans="1:12" x14ac:dyDescent="0.55000000000000004">
      <c r="A342" s="52"/>
      <c r="B342" s="50"/>
      <c r="C342" s="50"/>
      <c r="D342" s="50"/>
      <c r="E342" s="52"/>
      <c r="F342" s="50"/>
      <c r="G342" s="53"/>
      <c r="H342" s="53"/>
      <c r="I342" s="53"/>
      <c r="J342" s="53"/>
      <c r="K342" s="52"/>
    </row>
    <row r="343" spans="1:12" s="47" customFormat="1" x14ac:dyDescent="0.55000000000000004">
      <c r="A343" s="438" t="s">
        <v>1322</v>
      </c>
      <c r="B343" s="438"/>
      <c r="C343" s="438"/>
      <c r="D343" s="438"/>
      <c r="E343" s="438"/>
      <c r="F343" s="438"/>
      <c r="G343" s="438"/>
      <c r="H343" s="438"/>
      <c r="I343" s="438"/>
      <c r="J343" s="438"/>
      <c r="K343" s="438"/>
    </row>
    <row r="344" spans="1:12" s="47" customFormat="1" x14ac:dyDescent="0.55000000000000004">
      <c r="A344" s="45" t="s">
        <v>710</v>
      </c>
      <c r="B344" s="45" t="s">
        <v>711</v>
      </c>
      <c r="C344" s="45" t="s">
        <v>712</v>
      </c>
      <c r="D344" s="45"/>
      <c r="E344" s="45" t="s">
        <v>713</v>
      </c>
      <c r="F344" s="45" t="s">
        <v>714</v>
      </c>
      <c r="G344" s="46" t="s">
        <v>715</v>
      </c>
      <c r="H344" s="46" t="s">
        <v>716</v>
      </c>
      <c r="I344" s="46" t="s">
        <v>717</v>
      </c>
      <c r="J344" s="46" t="s">
        <v>718</v>
      </c>
      <c r="K344" s="45" t="s">
        <v>719</v>
      </c>
    </row>
    <row r="345" spans="1:12" x14ac:dyDescent="0.55000000000000004">
      <c r="A345" s="48" t="s">
        <v>720</v>
      </c>
      <c r="B345" s="48"/>
      <c r="C345" s="48" t="s">
        <v>721</v>
      </c>
      <c r="D345" s="48"/>
      <c r="E345" s="48"/>
      <c r="F345" s="48"/>
      <c r="G345" s="49"/>
      <c r="H345" s="49"/>
      <c r="I345" s="49" t="s">
        <v>1321</v>
      </c>
      <c r="J345" s="49"/>
      <c r="K345" s="48"/>
    </row>
    <row r="346" spans="1:12" x14ac:dyDescent="0.55000000000000004">
      <c r="A346" s="50">
        <v>1</v>
      </c>
      <c r="B346" s="61" t="s">
        <v>435</v>
      </c>
      <c r="C346" s="63">
        <v>100000001822</v>
      </c>
      <c r="D346" s="61"/>
      <c r="E346" s="64" t="s">
        <v>681</v>
      </c>
      <c r="F346" s="50" t="s">
        <v>723</v>
      </c>
      <c r="G346" s="78">
        <v>10000</v>
      </c>
      <c r="H346" s="78">
        <v>10000</v>
      </c>
      <c r="I346" s="64">
        <v>-136.99</v>
      </c>
      <c r="J346" s="78">
        <v>9863.01</v>
      </c>
      <c r="K346" s="68"/>
    </row>
    <row r="347" spans="1:12" x14ac:dyDescent="0.55000000000000004">
      <c r="A347" s="50">
        <v>2</v>
      </c>
      <c r="B347" s="61" t="s">
        <v>435</v>
      </c>
      <c r="C347" s="63">
        <v>100000001823</v>
      </c>
      <c r="D347" s="61"/>
      <c r="E347" s="64" t="s">
        <v>681</v>
      </c>
      <c r="F347" s="50" t="s">
        <v>741</v>
      </c>
      <c r="G347" s="78">
        <v>10000</v>
      </c>
      <c r="H347" s="78">
        <v>10000</v>
      </c>
      <c r="I347" s="64">
        <v>-136.99</v>
      </c>
      <c r="J347" s="78">
        <v>9863.01</v>
      </c>
      <c r="K347" s="68"/>
    </row>
    <row r="348" spans="1:12" x14ac:dyDescent="0.55000000000000004">
      <c r="A348" s="50">
        <v>3</v>
      </c>
      <c r="B348" s="61" t="s">
        <v>435</v>
      </c>
      <c r="C348" s="63">
        <v>100000001824</v>
      </c>
      <c r="D348" s="61"/>
      <c r="E348" s="64" t="s">
        <v>682</v>
      </c>
      <c r="F348" s="50" t="s">
        <v>753</v>
      </c>
      <c r="G348" s="78">
        <v>45000</v>
      </c>
      <c r="H348" s="78">
        <v>45000</v>
      </c>
      <c r="I348" s="64">
        <v>-616.44000000000005</v>
      </c>
      <c r="J348" s="78">
        <v>44383.56</v>
      </c>
      <c r="K348" s="68"/>
    </row>
    <row r="349" spans="1:12" x14ac:dyDescent="0.55000000000000004">
      <c r="A349" s="50">
        <v>4</v>
      </c>
      <c r="B349" s="61" t="s">
        <v>435</v>
      </c>
      <c r="C349" s="63" t="s">
        <v>1342</v>
      </c>
      <c r="D349" s="61"/>
      <c r="E349" s="64" t="s">
        <v>1340</v>
      </c>
      <c r="F349" s="50" t="s">
        <v>754</v>
      </c>
      <c r="G349" s="78">
        <v>6000</v>
      </c>
      <c r="H349" s="78">
        <v>42000</v>
      </c>
      <c r="I349" s="62" t="s">
        <v>867</v>
      </c>
      <c r="J349" s="204" t="s">
        <v>867</v>
      </c>
      <c r="K349" s="68"/>
    </row>
    <row r="350" spans="1:12" x14ac:dyDescent="0.55000000000000004">
      <c r="A350" s="50">
        <v>5</v>
      </c>
      <c r="B350" s="61" t="s">
        <v>435</v>
      </c>
      <c r="C350" s="63" t="s">
        <v>1342</v>
      </c>
      <c r="D350" s="61"/>
      <c r="E350" s="64" t="s">
        <v>1341</v>
      </c>
      <c r="F350" s="50" t="s">
        <v>741</v>
      </c>
      <c r="G350" s="78">
        <v>9000</v>
      </c>
      <c r="H350" s="78">
        <v>18000</v>
      </c>
      <c r="I350" s="62" t="s">
        <v>867</v>
      </c>
      <c r="J350" s="204" t="s">
        <v>867</v>
      </c>
      <c r="K350" s="68"/>
    </row>
    <row r="351" spans="1:12" x14ac:dyDescent="0.55000000000000004">
      <c r="A351" s="50"/>
      <c r="B351" s="61"/>
      <c r="C351" s="101"/>
      <c r="D351" s="61"/>
      <c r="E351" s="91"/>
      <c r="F351" s="50"/>
      <c r="G351" s="102"/>
      <c r="H351" s="102"/>
      <c r="I351" s="102"/>
      <c r="J351" s="102"/>
      <c r="K351" s="52"/>
    </row>
    <row r="352" spans="1:12" x14ac:dyDescent="0.55000000000000004">
      <c r="A352" s="52"/>
      <c r="B352" s="50"/>
      <c r="C352" s="50"/>
      <c r="D352" s="50"/>
      <c r="E352" s="52"/>
      <c r="F352" s="50"/>
      <c r="G352" s="53"/>
      <c r="H352" s="53"/>
      <c r="I352" s="53"/>
      <c r="J352" s="53"/>
      <c r="K352" s="52"/>
    </row>
  </sheetData>
  <mergeCells count="72">
    <mergeCell ref="A343:K343"/>
    <mergeCell ref="A307:K307"/>
    <mergeCell ref="A308:K308"/>
    <mergeCell ref="A315:K315"/>
    <mergeCell ref="A316:K316"/>
    <mergeCell ref="A317:K317"/>
    <mergeCell ref="A318:K318"/>
    <mergeCell ref="A319:K319"/>
    <mergeCell ref="A306:K306"/>
    <mergeCell ref="A259:H259"/>
    <mergeCell ref="A265:K265"/>
    <mergeCell ref="A266:K266"/>
    <mergeCell ref="A267:K267"/>
    <mergeCell ref="A268:K268"/>
    <mergeCell ref="A280:K280"/>
    <mergeCell ref="A287:K287"/>
    <mergeCell ref="A288:K288"/>
    <mergeCell ref="A289:K289"/>
    <mergeCell ref="A290:H290"/>
    <mergeCell ref="A305:K305"/>
    <mergeCell ref="A258:K258"/>
    <mergeCell ref="A247:K247"/>
    <mergeCell ref="A248:K248"/>
    <mergeCell ref="A249:K249"/>
    <mergeCell ref="A250:K250"/>
    <mergeCell ref="A256:K256"/>
    <mergeCell ref="A257:K257"/>
    <mergeCell ref="A171:K171"/>
    <mergeCell ref="A177:K177"/>
    <mergeCell ref="A227:K227"/>
    <mergeCell ref="A183:K183"/>
    <mergeCell ref="A188:K188"/>
    <mergeCell ref="A189:K189"/>
    <mergeCell ref="A190:K190"/>
    <mergeCell ref="A191:K191"/>
    <mergeCell ref="A196:K196"/>
    <mergeCell ref="A203:K203"/>
    <mergeCell ref="A209:K209"/>
    <mergeCell ref="A214:K214"/>
    <mergeCell ref="A222:K222"/>
    <mergeCell ref="A164:K164"/>
    <mergeCell ref="A109:K109"/>
    <mergeCell ref="A114:K114"/>
    <mergeCell ref="A126:K126"/>
    <mergeCell ref="A137:K137"/>
    <mergeCell ref="A142:K142"/>
    <mergeCell ref="A147:K147"/>
    <mergeCell ref="A152:K152"/>
    <mergeCell ref="A153:K153"/>
    <mergeCell ref="A154:K154"/>
    <mergeCell ref="A155:K155"/>
    <mergeCell ref="A103:K103"/>
    <mergeCell ref="A52:K52"/>
    <mergeCell ref="A53:K53"/>
    <mergeCell ref="A54:K54"/>
    <mergeCell ref="A55:K55"/>
    <mergeCell ref="A71:K71"/>
    <mergeCell ref="A76:K76"/>
    <mergeCell ref="A82:K82"/>
    <mergeCell ref="A87:K87"/>
    <mergeCell ref="A47:I47"/>
    <mergeCell ref="A1:K1"/>
    <mergeCell ref="A2:K2"/>
    <mergeCell ref="A3:K3"/>
    <mergeCell ref="A14:I14"/>
    <mergeCell ref="A4:I4"/>
    <mergeCell ref="A9:I9"/>
    <mergeCell ref="A232:K232"/>
    <mergeCell ref="A242:K242"/>
    <mergeCell ref="A241:K241"/>
    <mergeCell ref="A240:K240"/>
    <mergeCell ref="A239:K239"/>
  </mergeCells>
  <phoneticPr fontId="67" type="noConversion"/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7" manualBreakCount="17">
    <brk id="23" max="10" man="1"/>
    <brk id="51" max="16383" man="1"/>
    <brk id="75" max="10" man="1"/>
    <brk id="102" max="10" man="1"/>
    <brk id="125" max="10" man="1"/>
    <brk id="151" max="10" man="1"/>
    <brk id="163" max="10" man="1"/>
    <brk id="187" max="10" man="1"/>
    <brk id="208" max="10" man="1"/>
    <brk id="237" max="10" man="1"/>
    <brk id="246" max="10" man="1"/>
    <brk id="255" max="10" man="1"/>
    <brk id="264" max="10" man="1"/>
    <brk id="286" max="10" man="1"/>
    <brk id="303" max="10" man="1"/>
    <brk id="314" max="10" man="1"/>
    <brk id="342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825"/>
  <sheetViews>
    <sheetView tabSelected="1" view="pageBreakPreview" topLeftCell="A825" zoomScale="80" zoomScaleNormal="100" zoomScaleSheetLayoutView="80" workbookViewId="0">
      <selection activeCell="A360" sqref="A360:XFD360"/>
    </sheetView>
  </sheetViews>
  <sheetFormatPr defaultColWidth="9" defaultRowHeight="24" x14ac:dyDescent="0.55000000000000004"/>
  <cols>
    <col min="1" max="1" width="7.625" style="148" customWidth="1"/>
    <col min="2" max="2" width="17.5" style="148" customWidth="1"/>
    <col min="3" max="3" width="8" style="394" hidden="1" customWidth="1"/>
    <col min="4" max="4" width="16" style="395" customWidth="1"/>
    <col min="5" max="5" width="61.5" style="148" customWidth="1"/>
    <col min="6" max="6" width="17.75" style="388" customWidth="1"/>
    <col min="7" max="7" width="18" style="388" customWidth="1"/>
    <col min="8" max="8" width="16.75" style="388" customWidth="1"/>
    <col min="9" max="9" width="30.75" style="148" customWidth="1"/>
    <col min="10" max="10" width="14.875" style="148" customWidth="1"/>
    <col min="11" max="16384" width="9" style="148"/>
  </cols>
  <sheetData>
    <row r="1" spans="1:9" x14ac:dyDescent="0.55000000000000004">
      <c r="A1" s="451" t="s">
        <v>1018</v>
      </c>
      <c r="B1" s="451"/>
      <c r="C1" s="451"/>
      <c r="D1" s="451"/>
      <c r="E1" s="451"/>
      <c r="F1" s="451"/>
      <c r="G1" s="451"/>
      <c r="H1" s="451"/>
      <c r="I1" s="451"/>
    </row>
    <row r="2" spans="1:9" x14ac:dyDescent="0.55000000000000004">
      <c r="A2" s="451" t="s">
        <v>707</v>
      </c>
      <c r="B2" s="451"/>
      <c r="C2" s="451"/>
      <c r="D2" s="451"/>
      <c r="E2" s="451"/>
      <c r="F2" s="451"/>
      <c r="G2" s="451"/>
      <c r="H2" s="451"/>
      <c r="I2" s="451"/>
    </row>
    <row r="3" spans="1:9" x14ac:dyDescent="0.55000000000000004">
      <c r="A3" s="451" t="s">
        <v>708</v>
      </c>
      <c r="B3" s="451"/>
      <c r="C3" s="451"/>
      <c r="D3" s="451"/>
      <c r="E3" s="451"/>
      <c r="F3" s="451"/>
      <c r="G3" s="451"/>
      <c r="H3" s="451"/>
      <c r="I3" s="451"/>
    </row>
    <row r="4" spans="1:9" ht="27.75" customHeight="1" x14ac:dyDescent="0.55000000000000004">
      <c r="A4" s="456" t="s">
        <v>1132</v>
      </c>
      <c r="B4" s="456"/>
      <c r="C4" s="456"/>
      <c r="D4" s="456"/>
      <c r="E4" s="456"/>
      <c r="F4" s="456"/>
      <c r="G4" s="456"/>
      <c r="H4" s="380"/>
      <c r="I4" s="119"/>
    </row>
    <row r="5" spans="1:9" s="104" customFormat="1" x14ac:dyDescent="0.55000000000000004">
      <c r="A5" s="381" t="s">
        <v>710</v>
      </c>
      <c r="B5" s="381" t="s">
        <v>712</v>
      </c>
      <c r="C5" s="381" t="s">
        <v>1003</v>
      </c>
      <c r="D5" s="382" t="s">
        <v>711</v>
      </c>
      <c r="E5" s="381" t="s">
        <v>713</v>
      </c>
      <c r="F5" s="383" t="s">
        <v>716</v>
      </c>
      <c r="G5" s="383" t="s">
        <v>717</v>
      </c>
      <c r="H5" s="383" t="s">
        <v>718</v>
      </c>
      <c r="I5" s="381" t="s">
        <v>719</v>
      </c>
    </row>
    <row r="6" spans="1:9" s="104" customFormat="1" x14ac:dyDescent="0.55000000000000004">
      <c r="A6" s="197" t="s">
        <v>720</v>
      </c>
      <c r="B6" s="197" t="s">
        <v>721</v>
      </c>
      <c r="C6" s="197" t="s">
        <v>1004</v>
      </c>
      <c r="D6" s="384"/>
      <c r="E6" s="197"/>
      <c r="F6" s="385"/>
      <c r="G6" s="385" t="s">
        <v>1005</v>
      </c>
      <c r="H6" s="385"/>
      <c r="I6" s="197"/>
    </row>
    <row r="7" spans="1:9" hidden="1" x14ac:dyDescent="0.55000000000000004">
      <c r="A7" s="146"/>
      <c r="B7" s="403">
        <v>100000000520</v>
      </c>
      <c r="C7" s="146">
        <v>0</v>
      </c>
      <c r="D7" s="198" t="s">
        <v>26</v>
      </c>
      <c r="E7" s="158" t="s">
        <v>1009</v>
      </c>
      <c r="F7" s="404">
        <v>1706666.67</v>
      </c>
      <c r="G7" s="404">
        <v>-870867.58</v>
      </c>
      <c r="H7" s="404">
        <v>835799.09</v>
      </c>
      <c r="I7" s="147"/>
    </row>
    <row r="8" spans="1:9" hidden="1" x14ac:dyDescent="0.55000000000000004">
      <c r="A8" s="146"/>
      <c r="B8" s="403">
        <v>100000000520</v>
      </c>
      <c r="C8" s="146">
        <v>1</v>
      </c>
      <c r="D8" s="198" t="s">
        <v>26</v>
      </c>
      <c r="E8" s="158" t="s">
        <v>1009</v>
      </c>
      <c r="F8" s="404">
        <v>1493333.33</v>
      </c>
      <c r="G8" s="404">
        <v>-1493332.33</v>
      </c>
      <c r="H8" s="158">
        <v>1</v>
      </c>
      <c r="I8" s="147"/>
    </row>
    <row r="9" spans="1:9" x14ac:dyDescent="0.55000000000000004">
      <c r="A9" s="146">
        <v>1</v>
      </c>
      <c r="B9" s="403">
        <v>100000000520</v>
      </c>
      <c r="C9" s="146">
        <v>0</v>
      </c>
      <c r="D9" s="198" t="s">
        <v>26</v>
      </c>
      <c r="E9" s="158" t="s">
        <v>1255</v>
      </c>
      <c r="F9" s="404">
        <f>SUM(F7:F8)</f>
        <v>3200000</v>
      </c>
      <c r="G9" s="404">
        <f>SUM(G7:G8)</f>
        <v>-2364199.91</v>
      </c>
      <c r="H9" s="404">
        <f>SUM(H7:H8)</f>
        <v>835800.09</v>
      </c>
      <c r="I9" s="147"/>
    </row>
    <row r="10" spans="1:9" x14ac:dyDescent="0.55000000000000004">
      <c r="A10" s="146"/>
      <c r="B10" s="403"/>
      <c r="C10" s="146"/>
      <c r="D10" s="198"/>
      <c r="E10" s="158"/>
      <c r="F10" s="404"/>
      <c r="G10" s="404"/>
      <c r="H10" s="404"/>
      <c r="I10" s="147"/>
    </row>
    <row r="11" spans="1:9" ht="27.75" customHeight="1" x14ac:dyDescent="0.55000000000000004">
      <c r="A11" s="440" t="s">
        <v>1133</v>
      </c>
      <c r="B11" s="440"/>
      <c r="C11" s="440"/>
      <c r="D11" s="440"/>
      <c r="E11" s="440"/>
      <c r="F11" s="440"/>
      <c r="G11" s="440"/>
      <c r="H11" s="380"/>
      <c r="I11" s="119"/>
    </row>
    <row r="12" spans="1:9" s="104" customFormat="1" x14ac:dyDescent="0.55000000000000004">
      <c r="A12" s="381" t="s">
        <v>710</v>
      </c>
      <c r="B12" s="381" t="s">
        <v>712</v>
      </c>
      <c r="C12" s="381" t="s">
        <v>1003</v>
      </c>
      <c r="D12" s="382" t="s">
        <v>711</v>
      </c>
      <c r="E12" s="381" t="s">
        <v>713</v>
      </c>
      <c r="F12" s="383" t="s">
        <v>716</v>
      </c>
      <c r="G12" s="383" t="s">
        <v>717</v>
      </c>
      <c r="H12" s="383" t="s">
        <v>718</v>
      </c>
      <c r="I12" s="381" t="s">
        <v>719</v>
      </c>
    </row>
    <row r="13" spans="1:9" s="104" customFormat="1" x14ac:dyDescent="0.55000000000000004">
      <c r="A13" s="197" t="s">
        <v>720</v>
      </c>
      <c r="B13" s="197" t="s">
        <v>721</v>
      </c>
      <c r="C13" s="197" t="s">
        <v>1004</v>
      </c>
      <c r="D13" s="384"/>
      <c r="E13" s="197"/>
      <c r="F13" s="385"/>
      <c r="G13" s="385" t="s">
        <v>1005</v>
      </c>
      <c r="H13" s="385"/>
      <c r="I13" s="197"/>
    </row>
    <row r="14" spans="1:9" x14ac:dyDescent="0.55000000000000004">
      <c r="A14" s="146">
        <v>1</v>
      </c>
      <c r="B14" s="403">
        <v>100000000024</v>
      </c>
      <c r="C14" s="146">
        <v>0</v>
      </c>
      <c r="D14" s="198" t="s">
        <v>56</v>
      </c>
      <c r="E14" s="158" t="s">
        <v>1256</v>
      </c>
      <c r="F14" s="404">
        <v>1290000</v>
      </c>
      <c r="G14" s="404">
        <v>-1040482.15</v>
      </c>
      <c r="H14" s="404">
        <v>249517.85</v>
      </c>
      <c r="I14" s="147"/>
    </row>
    <row r="15" spans="1:9" x14ac:dyDescent="0.55000000000000004">
      <c r="A15" s="146">
        <v>2</v>
      </c>
      <c r="B15" s="403">
        <v>100000000026</v>
      </c>
      <c r="C15" s="146">
        <v>0</v>
      </c>
      <c r="D15" s="198" t="s">
        <v>60</v>
      </c>
      <c r="E15" s="158" t="s">
        <v>1256</v>
      </c>
      <c r="F15" s="404">
        <v>232000</v>
      </c>
      <c r="G15" s="404">
        <v>-189159.37</v>
      </c>
      <c r="H15" s="404">
        <v>42840.63</v>
      </c>
      <c r="I15" s="147"/>
    </row>
    <row r="16" spans="1:9" x14ac:dyDescent="0.55000000000000004">
      <c r="A16" s="146"/>
      <c r="B16" s="403"/>
      <c r="C16" s="146"/>
      <c r="D16" s="198"/>
      <c r="E16" s="158"/>
      <c r="F16" s="404"/>
      <c r="G16" s="404"/>
      <c r="H16" s="404"/>
      <c r="I16" s="147"/>
    </row>
    <row r="17" spans="1:9" ht="27.75" customHeight="1" x14ac:dyDescent="0.55000000000000004">
      <c r="A17" s="456" t="s">
        <v>1134</v>
      </c>
      <c r="B17" s="456"/>
      <c r="C17" s="456"/>
      <c r="D17" s="456"/>
      <c r="E17" s="456"/>
      <c r="F17" s="456"/>
      <c r="G17" s="456"/>
      <c r="H17" s="380"/>
      <c r="I17" s="119"/>
    </row>
    <row r="18" spans="1:9" s="104" customFormat="1" x14ac:dyDescent="0.55000000000000004">
      <c r="A18" s="381" t="s">
        <v>710</v>
      </c>
      <c r="B18" s="381" t="s">
        <v>712</v>
      </c>
      <c r="C18" s="381" t="s">
        <v>1003</v>
      </c>
      <c r="D18" s="382" t="s">
        <v>711</v>
      </c>
      <c r="E18" s="381" t="s">
        <v>713</v>
      </c>
      <c r="F18" s="383" t="s">
        <v>716</v>
      </c>
      <c r="G18" s="383" t="s">
        <v>717</v>
      </c>
      <c r="H18" s="383" t="s">
        <v>718</v>
      </c>
      <c r="I18" s="381" t="s">
        <v>719</v>
      </c>
    </row>
    <row r="19" spans="1:9" s="104" customFormat="1" x14ac:dyDescent="0.55000000000000004">
      <c r="A19" s="197" t="s">
        <v>720</v>
      </c>
      <c r="B19" s="197" t="s">
        <v>721</v>
      </c>
      <c r="C19" s="197" t="s">
        <v>1004</v>
      </c>
      <c r="D19" s="384"/>
      <c r="E19" s="197"/>
      <c r="F19" s="385"/>
      <c r="G19" s="385" t="s">
        <v>1005</v>
      </c>
      <c r="H19" s="385"/>
      <c r="I19" s="197"/>
    </row>
    <row r="20" spans="1:9" hidden="1" x14ac:dyDescent="0.55000000000000004">
      <c r="A20" s="146"/>
      <c r="B20" s="403">
        <v>100000000667</v>
      </c>
      <c r="C20" s="146">
        <v>0</v>
      </c>
      <c r="D20" s="146" t="s">
        <v>29</v>
      </c>
      <c r="E20" s="158" t="s">
        <v>129</v>
      </c>
      <c r="F20" s="404">
        <v>498674.47</v>
      </c>
      <c r="G20" s="404">
        <v>-234436.61</v>
      </c>
      <c r="H20" s="404">
        <v>264237.86</v>
      </c>
      <c r="I20" s="147"/>
    </row>
    <row r="21" spans="1:9" hidden="1" x14ac:dyDescent="0.55000000000000004">
      <c r="A21" s="146"/>
      <c r="B21" s="403">
        <v>100000000667</v>
      </c>
      <c r="C21" s="146">
        <v>1</v>
      </c>
      <c r="D21" s="146" t="s">
        <v>29</v>
      </c>
      <c r="E21" s="158" t="s">
        <v>129</v>
      </c>
      <c r="F21" s="404">
        <v>852262.07</v>
      </c>
      <c r="G21" s="404">
        <v>-852261.07</v>
      </c>
      <c r="H21" s="158">
        <v>1</v>
      </c>
      <c r="I21" s="147"/>
    </row>
    <row r="22" spans="1:9" x14ac:dyDescent="0.55000000000000004">
      <c r="A22" s="146">
        <v>1</v>
      </c>
      <c r="B22" s="403">
        <v>100000000667</v>
      </c>
      <c r="C22" s="146">
        <v>0</v>
      </c>
      <c r="D22" s="146" t="s">
        <v>29</v>
      </c>
      <c r="E22" s="158" t="s">
        <v>1257</v>
      </c>
      <c r="F22" s="404">
        <f>SUM(F20:F21)</f>
        <v>1350936.54</v>
      </c>
      <c r="G22" s="404">
        <f>SUM(G20:G21)</f>
        <v>-1086697.68</v>
      </c>
      <c r="H22" s="404">
        <f>SUM(H20:H21)</f>
        <v>264238.86</v>
      </c>
      <c r="I22" s="147"/>
    </row>
    <row r="23" spans="1:9" x14ac:dyDescent="0.55000000000000004">
      <c r="A23" s="146"/>
      <c r="B23" s="403"/>
      <c r="C23" s="146"/>
      <c r="D23" s="198"/>
      <c r="E23" s="158"/>
      <c r="F23" s="404"/>
      <c r="G23" s="404"/>
      <c r="H23" s="404"/>
      <c r="I23" s="147"/>
    </row>
    <row r="24" spans="1:9" ht="27.75" customHeight="1" x14ac:dyDescent="0.55000000000000004">
      <c r="A24" s="440" t="s">
        <v>1135</v>
      </c>
      <c r="B24" s="440"/>
      <c r="C24" s="440"/>
      <c r="D24" s="440"/>
      <c r="E24" s="440"/>
      <c r="F24" s="440"/>
      <c r="G24" s="440"/>
      <c r="H24" s="380"/>
      <c r="I24" s="119"/>
    </row>
    <row r="25" spans="1:9" s="104" customFormat="1" x14ac:dyDescent="0.55000000000000004">
      <c r="A25" s="381" t="s">
        <v>710</v>
      </c>
      <c r="B25" s="381" t="s">
        <v>712</v>
      </c>
      <c r="C25" s="381" t="s">
        <v>1003</v>
      </c>
      <c r="D25" s="382" t="s">
        <v>711</v>
      </c>
      <c r="E25" s="381" t="s">
        <v>713</v>
      </c>
      <c r="F25" s="383" t="s">
        <v>716</v>
      </c>
      <c r="G25" s="383" t="s">
        <v>717</v>
      </c>
      <c r="H25" s="383" t="s">
        <v>718</v>
      </c>
      <c r="I25" s="381" t="s">
        <v>719</v>
      </c>
    </row>
    <row r="26" spans="1:9" s="104" customFormat="1" x14ac:dyDescent="0.55000000000000004">
      <c r="A26" s="197" t="s">
        <v>720</v>
      </c>
      <c r="B26" s="197" t="s">
        <v>721</v>
      </c>
      <c r="C26" s="197" t="s">
        <v>1004</v>
      </c>
      <c r="D26" s="384"/>
      <c r="E26" s="197"/>
      <c r="F26" s="385"/>
      <c r="G26" s="385" t="s">
        <v>1005</v>
      </c>
      <c r="H26" s="385"/>
      <c r="I26" s="197"/>
    </row>
    <row r="27" spans="1:9" x14ac:dyDescent="0.55000000000000004">
      <c r="A27" s="146">
        <v>1</v>
      </c>
      <c r="B27" s="403">
        <v>100000000023</v>
      </c>
      <c r="C27" s="146">
        <v>0</v>
      </c>
      <c r="D27" s="198" t="s">
        <v>20</v>
      </c>
      <c r="E27" s="158" t="s">
        <v>1258</v>
      </c>
      <c r="F27" s="404">
        <v>1000000</v>
      </c>
      <c r="G27" s="404">
        <v>-814429.17</v>
      </c>
      <c r="H27" s="404">
        <v>185570.83</v>
      </c>
      <c r="I27" s="147"/>
    </row>
    <row r="28" spans="1:9" x14ac:dyDescent="0.55000000000000004">
      <c r="A28" s="146"/>
      <c r="B28" s="403"/>
      <c r="C28" s="146"/>
      <c r="D28" s="198"/>
      <c r="E28" s="158"/>
      <c r="F28" s="404"/>
      <c r="G28" s="404"/>
      <c r="H28" s="404"/>
      <c r="I28" s="147"/>
    </row>
    <row r="29" spans="1:9" ht="27.75" customHeight="1" x14ac:dyDescent="0.55000000000000004">
      <c r="A29" s="440" t="s">
        <v>1136</v>
      </c>
      <c r="B29" s="440"/>
      <c r="C29" s="440"/>
      <c r="D29" s="440"/>
      <c r="E29" s="440"/>
      <c r="F29" s="440"/>
      <c r="G29" s="440"/>
      <c r="H29" s="380"/>
      <c r="I29" s="119"/>
    </row>
    <row r="30" spans="1:9" s="104" customFormat="1" x14ac:dyDescent="0.55000000000000004">
      <c r="A30" s="381" t="s">
        <v>710</v>
      </c>
      <c r="B30" s="381" t="s">
        <v>712</v>
      </c>
      <c r="C30" s="381" t="s">
        <v>1003</v>
      </c>
      <c r="D30" s="382" t="s">
        <v>711</v>
      </c>
      <c r="E30" s="381" t="s">
        <v>713</v>
      </c>
      <c r="F30" s="383" t="s">
        <v>716</v>
      </c>
      <c r="G30" s="383" t="s">
        <v>717</v>
      </c>
      <c r="H30" s="383" t="s">
        <v>718</v>
      </c>
      <c r="I30" s="381" t="s">
        <v>719</v>
      </c>
    </row>
    <row r="31" spans="1:9" s="104" customFormat="1" x14ac:dyDescent="0.55000000000000004">
      <c r="A31" s="197" t="s">
        <v>720</v>
      </c>
      <c r="B31" s="197" t="s">
        <v>721</v>
      </c>
      <c r="C31" s="197" t="s">
        <v>1004</v>
      </c>
      <c r="D31" s="384"/>
      <c r="E31" s="197"/>
      <c r="F31" s="385"/>
      <c r="G31" s="385" t="s">
        <v>1005</v>
      </c>
      <c r="H31" s="385"/>
      <c r="I31" s="197"/>
    </row>
    <row r="32" spans="1:9" x14ac:dyDescent="0.55000000000000004">
      <c r="A32" s="146">
        <v>1</v>
      </c>
      <c r="B32" s="403">
        <v>100000000022</v>
      </c>
      <c r="C32" s="146">
        <v>0</v>
      </c>
      <c r="D32" s="198" t="s">
        <v>54</v>
      </c>
      <c r="E32" s="158" t="s">
        <v>55</v>
      </c>
      <c r="F32" s="404">
        <v>69551</v>
      </c>
      <c r="G32" s="404">
        <v>-56161.66</v>
      </c>
      <c r="H32" s="404">
        <v>13389.34</v>
      </c>
      <c r="I32" s="147"/>
    </row>
    <row r="33" spans="1:10" x14ac:dyDescent="0.55000000000000004">
      <c r="A33" s="146"/>
      <c r="B33" s="403"/>
      <c r="C33" s="146"/>
      <c r="D33" s="198"/>
      <c r="E33" s="158"/>
      <c r="F33" s="404"/>
      <c r="G33" s="404"/>
      <c r="H33" s="404"/>
      <c r="I33" s="147"/>
    </row>
    <row r="34" spans="1:10" ht="27.75" customHeight="1" x14ac:dyDescent="0.55000000000000004">
      <c r="A34" s="433" t="s">
        <v>1137</v>
      </c>
      <c r="B34" s="433"/>
      <c r="C34" s="429"/>
      <c r="D34" s="434"/>
      <c r="E34" s="433"/>
      <c r="F34" s="433"/>
      <c r="G34" s="433"/>
      <c r="H34" s="432"/>
      <c r="I34" s="435"/>
    </row>
    <row r="35" spans="1:10" s="104" customFormat="1" x14ac:dyDescent="0.55000000000000004">
      <c r="A35" s="381" t="s">
        <v>710</v>
      </c>
      <c r="B35" s="381" t="s">
        <v>712</v>
      </c>
      <c r="C35" s="381" t="s">
        <v>1003</v>
      </c>
      <c r="D35" s="382" t="s">
        <v>711</v>
      </c>
      <c r="E35" s="381" t="s">
        <v>713</v>
      </c>
      <c r="F35" s="383" t="s">
        <v>716</v>
      </c>
      <c r="G35" s="383" t="s">
        <v>717</v>
      </c>
      <c r="H35" s="383" t="s">
        <v>718</v>
      </c>
      <c r="I35" s="381" t="s">
        <v>719</v>
      </c>
    </row>
    <row r="36" spans="1:10" s="104" customFormat="1" x14ac:dyDescent="0.55000000000000004">
      <c r="A36" s="197" t="s">
        <v>720</v>
      </c>
      <c r="B36" s="197" t="s">
        <v>721</v>
      </c>
      <c r="C36" s="197" t="s">
        <v>1004</v>
      </c>
      <c r="D36" s="384"/>
      <c r="E36" s="197"/>
      <c r="F36" s="385"/>
      <c r="G36" s="385" t="s">
        <v>1005</v>
      </c>
      <c r="H36" s="385"/>
      <c r="I36" s="197"/>
    </row>
    <row r="37" spans="1:10" hidden="1" x14ac:dyDescent="0.55000000000000004">
      <c r="A37" s="146"/>
      <c r="B37" s="403">
        <v>100000000640</v>
      </c>
      <c r="C37" s="146">
        <v>0</v>
      </c>
      <c r="D37" s="198" t="s">
        <v>29</v>
      </c>
      <c r="E37" s="158" t="s">
        <v>31</v>
      </c>
      <c r="F37" s="404">
        <v>1304109.5900000001</v>
      </c>
      <c r="G37" s="404">
        <v>-518786.11</v>
      </c>
      <c r="H37" s="404">
        <v>785323.48</v>
      </c>
      <c r="I37" s="147"/>
    </row>
    <row r="38" spans="1:10" ht="22.9" hidden="1" customHeight="1" x14ac:dyDescent="0.55000000000000004">
      <c r="A38" s="146"/>
      <c r="B38" s="403">
        <v>100000000640</v>
      </c>
      <c r="C38" s="146">
        <v>1</v>
      </c>
      <c r="D38" s="198" t="s">
        <v>29</v>
      </c>
      <c r="E38" s="158" t="s">
        <v>31</v>
      </c>
      <c r="F38" s="404">
        <v>1695890.41</v>
      </c>
      <c r="G38" s="404">
        <v>-1695889.41</v>
      </c>
      <c r="H38" s="158">
        <v>1</v>
      </c>
      <c r="I38" s="147"/>
      <c r="J38" s="386">
        <f>SUM(F37:F37)</f>
        <v>1304109.5900000001</v>
      </c>
    </row>
    <row r="39" spans="1:10" ht="22.9" customHeight="1" x14ac:dyDescent="0.55000000000000004">
      <c r="A39" s="146"/>
      <c r="B39" s="403">
        <v>100000000640</v>
      </c>
      <c r="C39" s="146">
        <v>0</v>
      </c>
      <c r="D39" s="198" t="s">
        <v>29</v>
      </c>
      <c r="E39" s="158" t="s">
        <v>1259</v>
      </c>
      <c r="F39" s="404">
        <f>SUM(F37:F38)</f>
        <v>3000000</v>
      </c>
      <c r="G39" s="404">
        <f>SUM(G37:G38)</f>
        <v>-2214675.52</v>
      </c>
      <c r="H39" s="404">
        <f>SUM(H37:H38)</f>
        <v>785324.48</v>
      </c>
      <c r="I39" s="147"/>
      <c r="J39" s="386"/>
    </row>
    <row r="40" spans="1:10" x14ac:dyDescent="0.55000000000000004">
      <c r="A40" s="146"/>
      <c r="B40" s="403"/>
      <c r="C40" s="146"/>
      <c r="D40" s="198"/>
      <c r="E40" s="158"/>
      <c r="F40" s="404"/>
      <c r="G40" s="404"/>
      <c r="H40" s="404"/>
      <c r="I40" s="147"/>
    </row>
    <row r="41" spans="1:10" ht="27.75" customHeight="1" x14ac:dyDescent="0.55000000000000004">
      <c r="A41" s="440" t="s">
        <v>1138</v>
      </c>
      <c r="B41" s="440"/>
      <c r="C41" s="440"/>
      <c r="D41" s="440"/>
      <c r="E41" s="440"/>
      <c r="F41" s="440"/>
      <c r="G41" s="440"/>
      <c r="H41" s="380"/>
      <c r="I41" s="119"/>
    </row>
    <row r="42" spans="1:10" s="104" customFormat="1" x14ac:dyDescent="0.55000000000000004">
      <c r="A42" s="381" t="s">
        <v>710</v>
      </c>
      <c r="B42" s="381" t="s">
        <v>712</v>
      </c>
      <c r="C42" s="381" t="s">
        <v>1003</v>
      </c>
      <c r="D42" s="382" t="s">
        <v>711</v>
      </c>
      <c r="E42" s="381" t="s">
        <v>713</v>
      </c>
      <c r="F42" s="383" t="s">
        <v>716</v>
      </c>
      <c r="G42" s="383" t="s">
        <v>717</v>
      </c>
      <c r="H42" s="383" t="s">
        <v>718</v>
      </c>
      <c r="I42" s="381" t="s">
        <v>719</v>
      </c>
    </row>
    <row r="43" spans="1:10" s="104" customFormat="1" x14ac:dyDescent="0.55000000000000004">
      <c r="A43" s="197" t="s">
        <v>720</v>
      </c>
      <c r="B43" s="197" t="s">
        <v>721</v>
      </c>
      <c r="C43" s="197" t="s">
        <v>1004</v>
      </c>
      <c r="D43" s="384"/>
      <c r="E43" s="197"/>
      <c r="F43" s="385"/>
      <c r="G43" s="385" t="s">
        <v>1005</v>
      </c>
      <c r="H43" s="385"/>
      <c r="I43" s="197"/>
    </row>
    <row r="44" spans="1:10" x14ac:dyDescent="0.55000000000000004">
      <c r="A44" s="146">
        <v>1</v>
      </c>
      <c r="B44" s="403">
        <v>100000000025</v>
      </c>
      <c r="C44" s="146">
        <v>0</v>
      </c>
      <c r="D44" s="198" t="s">
        <v>58</v>
      </c>
      <c r="E44" s="158" t="s">
        <v>1260</v>
      </c>
      <c r="F44" s="404">
        <v>45715.75</v>
      </c>
      <c r="G44" s="404">
        <v>-38459.629999999997</v>
      </c>
      <c r="H44" s="404">
        <v>7256.12</v>
      </c>
      <c r="I44" s="147"/>
    </row>
    <row r="45" spans="1:10" x14ac:dyDescent="0.55000000000000004">
      <c r="A45" s="146"/>
      <c r="B45" s="403"/>
      <c r="C45" s="146"/>
      <c r="D45" s="198"/>
      <c r="E45" s="158"/>
      <c r="F45" s="404"/>
      <c r="G45" s="404"/>
      <c r="H45" s="404"/>
      <c r="I45" s="147"/>
    </row>
    <row r="46" spans="1:10" x14ac:dyDescent="0.55000000000000004">
      <c r="A46" s="457" t="s">
        <v>1139</v>
      </c>
      <c r="B46" s="457"/>
      <c r="C46" s="457"/>
      <c r="D46" s="457"/>
      <c r="E46" s="457"/>
      <c r="F46" s="457"/>
      <c r="G46" s="457"/>
      <c r="H46" s="457"/>
      <c r="I46" s="458"/>
    </row>
    <row r="47" spans="1:10" x14ac:dyDescent="0.55000000000000004">
      <c r="A47" s="381" t="s">
        <v>710</v>
      </c>
      <c r="B47" s="381" t="s">
        <v>712</v>
      </c>
      <c r="C47" s="381" t="s">
        <v>1003</v>
      </c>
      <c r="D47" s="382" t="s">
        <v>711</v>
      </c>
      <c r="E47" s="381" t="s">
        <v>713</v>
      </c>
      <c r="F47" s="383" t="s">
        <v>716</v>
      </c>
      <c r="G47" s="383" t="s">
        <v>717</v>
      </c>
      <c r="H47" s="383" t="s">
        <v>718</v>
      </c>
      <c r="I47" s="381" t="s">
        <v>719</v>
      </c>
    </row>
    <row r="48" spans="1:10" x14ac:dyDescent="0.55000000000000004">
      <c r="A48" s="197" t="s">
        <v>720</v>
      </c>
      <c r="B48" s="197" t="s">
        <v>721</v>
      </c>
      <c r="C48" s="197" t="s">
        <v>1004</v>
      </c>
      <c r="D48" s="384"/>
      <c r="E48" s="197"/>
      <c r="F48" s="385"/>
      <c r="G48" s="385" t="s">
        <v>1005</v>
      </c>
      <c r="H48" s="385"/>
      <c r="I48" s="197"/>
    </row>
    <row r="49" spans="1:9" hidden="1" x14ac:dyDescent="0.55000000000000004">
      <c r="A49" s="146"/>
      <c r="B49" s="405">
        <v>100000000524</v>
      </c>
      <c r="C49" s="394">
        <v>0</v>
      </c>
      <c r="D49" s="395" t="s">
        <v>26</v>
      </c>
      <c r="E49" s="148" t="s">
        <v>339</v>
      </c>
      <c r="F49" s="406">
        <v>573333</v>
      </c>
      <c r="G49" s="406">
        <v>-573332</v>
      </c>
      <c r="H49" s="148">
        <v>1</v>
      </c>
    </row>
    <row r="50" spans="1:9" hidden="1" x14ac:dyDescent="0.55000000000000004">
      <c r="A50" s="227"/>
      <c r="B50" s="405">
        <v>100000000524</v>
      </c>
      <c r="C50" s="394">
        <v>1</v>
      </c>
      <c r="D50" s="395" t="s">
        <v>26</v>
      </c>
      <c r="E50" s="148" t="s">
        <v>339</v>
      </c>
      <c r="F50" s="406">
        <v>1026667</v>
      </c>
      <c r="G50" s="406">
        <v>-1026666</v>
      </c>
      <c r="H50" s="148">
        <v>1</v>
      </c>
    </row>
    <row r="51" spans="1:9" x14ac:dyDescent="0.55000000000000004">
      <c r="A51" s="146">
        <v>1</v>
      </c>
      <c r="B51" s="403">
        <v>100000000524</v>
      </c>
      <c r="C51" s="146">
        <v>0</v>
      </c>
      <c r="D51" s="198" t="s">
        <v>26</v>
      </c>
      <c r="E51" s="158" t="s">
        <v>339</v>
      </c>
      <c r="F51" s="404">
        <f>SUM(F49:F50)</f>
        <v>1600000</v>
      </c>
      <c r="G51" s="404">
        <f>SUM(G49:G50)</f>
        <v>-1599998</v>
      </c>
      <c r="H51" s="404">
        <f>SUM(H49:H50)</f>
        <v>2</v>
      </c>
    </row>
    <row r="52" spans="1:9" hidden="1" x14ac:dyDescent="0.55000000000000004">
      <c r="A52" s="146"/>
      <c r="B52" s="403">
        <v>100000000525</v>
      </c>
      <c r="C52" s="146">
        <v>0</v>
      </c>
      <c r="D52" s="198" t="s">
        <v>26</v>
      </c>
      <c r="E52" s="158" t="s">
        <v>349</v>
      </c>
      <c r="F52" s="404">
        <v>9065333</v>
      </c>
      <c r="G52" s="404">
        <v>-849091.4</v>
      </c>
      <c r="H52" s="404">
        <v>8216241.5999999996</v>
      </c>
      <c r="I52" s="226"/>
    </row>
    <row r="53" spans="1:9" hidden="1" x14ac:dyDescent="0.55000000000000004">
      <c r="A53" s="146"/>
      <c r="B53" s="403">
        <v>100000000525</v>
      </c>
      <c r="C53" s="146">
        <v>1</v>
      </c>
      <c r="D53" s="198" t="s">
        <v>26</v>
      </c>
      <c r="E53" s="158" t="s">
        <v>349</v>
      </c>
      <c r="F53" s="404">
        <v>1334667</v>
      </c>
      <c r="G53" s="404">
        <v>-1334666</v>
      </c>
      <c r="H53" s="158">
        <v>1</v>
      </c>
      <c r="I53" s="226"/>
    </row>
    <row r="54" spans="1:9" x14ac:dyDescent="0.55000000000000004">
      <c r="A54" s="146">
        <v>2</v>
      </c>
      <c r="B54" s="403">
        <v>100000000525</v>
      </c>
      <c r="C54" s="146">
        <v>0</v>
      </c>
      <c r="D54" s="198" t="s">
        <v>26</v>
      </c>
      <c r="E54" s="158" t="s">
        <v>349</v>
      </c>
      <c r="F54" s="404">
        <f>SUM(F52:F53)</f>
        <v>10400000</v>
      </c>
      <c r="G54" s="404">
        <f>SUM(G52:G53)</f>
        <v>-2183757.4</v>
      </c>
      <c r="H54" s="404">
        <f>SUM(H52:H53)</f>
        <v>8216242.5999999996</v>
      </c>
      <c r="I54" s="226"/>
    </row>
    <row r="55" spans="1:9" hidden="1" x14ac:dyDescent="0.55000000000000004">
      <c r="A55" s="146"/>
      <c r="B55" s="403">
        <v>100000000668</v>
      </c>
      <c r="C55" s="146">
        <v>0</v>
      </c>
      <c r="D55" s="198" t="s">
        <v>29</v>
      </c>
      <c r="E55" s="158" t="s">
        <v>1261</v>
      </c>
      <c r="F55" s="404">
        <v>17322865.899999999</v>
      </c>
      <c r="G55" s="404">
        <v>-6891186.4299999997</v>
      </c>
      <c r="H55" s="404">
        <v>10431679.470000001</v>
      </c>
      <c r="I55" s="226"/>
    </row>
    <row r="56" spans="1:9" hidden="1" x14ac:dyDescent="0.55000000000000004">
      <c r="A56" s="146"/>
      <c r="B56" s="403">
        <v>100000000668</v>
      </c>
      <c r="C56" s="146">
        <v>1</v>
      </c>
      <c r="D56" s="198" t="s">
        <v>29</v>
      </c>
      <c r="E56" s="158" t="s">
        <v>1261</v>
      </c>
      <c r="F56" s="404">
        <v>22661405.100000001</v>
      </c>
      <c r="G56" s="404">
        <v>-22661404.100000001</v>
      </c>
      <c r="H56" s="158">
        <v>1</v>
      </c>
      <c r="I56" s="226"/>
    </row>
    <row r="57" spans="1:9" x14ac:dyDescent="0.55000000000000004">
      <c r="A57" s="146">
        <v>3</v>
      </c>
      <c r="B57" s="403">
        <v>100000000668</v>
      </c>
      <c r="C57" s="146">
        <v>0</v>
      </c>
      <c r="D57" s="198" t="s">
        <v>29</v>
      </c>
      <c r="E57" s="158" t="s">
        <v>1264</v>
      </c>
      <c r="F57" s="404">
        <f>SUM(F55:F56)</f>
        <v>39984271</v>
      </c>
      <c r="G57" s="404">
        <f>SUM(G55:G56)</f>
        <v>-29552590.530000001</v>
      </c>
      <c r="H57" s="404">
        <f>SUM(H55:H56)</f>
        <v>10431680.470000001</v>
      </c>
      <c r="I57" s="226"/>
    </row>
    <row r="58" spans="1:9" x14ac:dyDescent="0.55000000000000004">
      <c r="A58" s="146"/>
      <c r="B58" s="403"/>
      <c r="C58" s="146"/>
      <c r="D58" s="198"/>
      <c r="E58" s="158"/>
      <c r="F58" s="404"/>
      <c r="G58" s="404"/>
      <c r="H58" s="404"/>
      <c r="I58" s="147"/>
    </row>
    <row r="59" spans="1:9" x14ac:dyDescent="0.55000000000000004">
      <c r="A59" s="457" t="s">
        <v>1140</v>
      </c>
      <c r="B59" s="457"/>
      <c r="C59" s="457"/>
      <c r="D59" s="457"/>
      <c r="E59" s="457"/>
      <c r="F59" s="457"/>
      <c r="G59" s="457"/>
      <c r="H59" s="457"/>
      <c r="I59" s="458"/>
    </row>
    <row r="60" spans="1:9" x14ac:dyDescent="0.55000000000000004">
      <c r="A60" s="381" t="s">
        <v>710</v>
      </c>
      <c r="B60" s="381" t="s">
        <v>712</v>
      </c>
      <c r="C60" s="381" t="s">
        <v>1003</v>
      </c>
      <c r="D60" s="382" t="s">
        <v>711</v>
      </c>
      <c r="E60" s="381" t="s">
        <v>713</v>
      </c>
      <c r="F60" s="383" t="s">
        <v>716</v>
      </c>
      <c r="G60" s="383" t="s">
        <v>717</v>
      </c>
      <c r="H60" s="383" t="s">
        <v>718</v>
      </c>
      <c r="I60" s="381" t="s">
        <v>719</v>
      </c>
    </row>
    <row r="61" spans="1:9" x14ac:dyDescent="0.55000000000000004">
      <c r="A61" s="197" t="s">
        <v>720</v>
      </c>
      <c r="B61" s="197" t="s">
        <v>721</v>
      </c>
      <c r="C61" s="197" t="s">
        <v>1004</v>
      </c>
      <c r="D61" s="384"/>
      <c r="E61" s="197"/>
      <c r="F61" s="385"/>
      <c r="G61" s="385" t="s">
        <v>1005</v>
      </c>
      <c r="H61" s="385"/>
      <c r="I61" s="197"/>
    </row>
    <row r="62" spans="1:9" hidden="1" x14ac:dyDescent="0.55000000000000004">
      <c r="A62" s="146"/>
      <c r="B62" s="405">
        <v>100000000452</v>
      </c>
      <c r="C62" s="394">
        <v>0</v>
      </c>
      <c r="D62" s="395" t="s">
        <v>347</v>
      </c>
      <c r="E62" s="148" t="s">
        <v>348</v>
      </c>
      <c r="F62" s="406">
        <v>44160000</v>
      </c>
      <c r="G62" s="406">
        <v>-4639561.6399999997</v>
      </c>
      <c r="H62" s="406">
        <v>39520438.359999999</v>
      </c>
      <c r="I62" s="147"/>
    </row>
    <row r="63" spans="1:9" hidden="1" x14ac:dyDescent="0.55000000000000004">
      <c r="A63" s="227"/>
      <c r="B63" s="405">
        <v>100000000452</v>
      </c>
      <c r="C63" s="394">
        <v>1</v>
      </c>
      <c r="D63" s="395" t="s">
        <v>347</v>
      </c>
      <c r="E63" s="148" t="s">
        <v>348</v>
      </c>
      <c r="F63" s="406">
        <v>3840000</v>
      </c>
      <c r="G63" s="406">
        <v>-3839999</v>
      </c>
      <c r="H63" s="148">
        <v>1</v>
      </c>
      <c r="I63" s="147"/>
    </row>
    <row r="64" spans="1:9" x14ac:dyDescent="0.55000000000000004">
      <c r="A64" s="146">
        <v>1</v>
      </c>
      <c r="B64" s="403">
        <v>100000000452</v>
      </c>
      <c r="C64" s="146">
        <v>0</v>
      </c>
      <c r="D64" s="198" t="s">
        <v>347</v>
      </c>
      <c r="E64" s="158" t="s">
        <v>1262</v>
      </c>
      <c r="F64" s="404">
        <f>SUM(F62:F63)</f>
        <v>48000000</v>
      </c>
      <c r="G64" s="404">
        <f>SUM(G62:G63)</f>
        <v>-8479560.6400000006</v>
      </c>
      <c r="H64" s="404">
        <f>SUM(H62:H63)</f>
        <v>39520439.359999999</v>
      </c>
      <c r="I64" s="147"/>
    </row>
    <row r="65" spans="1:9" x14ac:dyDescent="0.55000000000000004">
      <c r="A65" s="146"/>
      <c r="B65" s="403"/>
      <c r="C65" s="146"/>
      <c r="D65" s="198"/>
      <c r="E65" s="158"/>
      <c r="F65" s="404"/>
      <c r="G65" s="404"/>
      <c r="H65" s="404"/>
      <c r="I65" s="147"/>
    </row>
    <row r="66" spans="1:9" s="398" customFormat="1" ht="4.9000000000000004" customHeight="1" x14ac:dyDescent="0.55000000000000004">
      <c r="A66" s="396"/>
      <c r="B66" s="407"/>
      <c r="C66" s="396"/>
      <c r="D66" s="408"/>
      <c r="F66" s="409"/>
      <c r="G66" s="409"/>
      <c r="H66" s="409"/>
      <c r="I66" s="397"/>
    </row>
    <row r="67" spans="1:9" x14ac:dyDescent="0.55000000000000004">
      <c r="A67" s="459" t="s">
        <v>1141</v>
      </c>
      <c r="B67" s="460"/>
      <c r="C67" s="460"/>
      <c r="D67" s="460"/>
      <c r="E67" s="460"/>
      <c r="F67" s="460"/>
      <c r="G67" s="460"/>
      <c r="H67" s="460"/>
      <c r="I67" s="461"/>
    </row>
    <row r="68" spans="1:9" x14ac:dyDescent="0.55000000000000004">
      <c r="A68" s="381" t="s">
        <v>710</v>
      </c>
      <c r="B68" s="381" t="s">
        <v>712</v>
      </c>
      <c r="C68" s="381" t="s">
        <v>1003</v>
      </c>
      <c r="D68" s="382" t="s">
        <v>711</v>
      </c>
      <c r="E68" s="381" t="s">
        <v>713</v>
      </c>
      <c r="F68" s="383" t="s">
        <v>716</v>
      </c>
      <c r="G68" s="383" t="s">
        <v>717</v>
      </c>
      <c r="H68" s="383" t="s">
        <v>718</v>
      </c>
      <c r="I68" s="381" t="s">
        <v>719</v>
      </c>
    </row>
    <row r="69" spans="1:9" x14ac:dyDescent="0.55000000000000004">
      <c r="A69" s="197" t="s">
        <v>720</v>
      </c>
      <c r="B69" s="197" t="s">
        <v>721</v>
      </c>
      <c r="C69" s="197" t="s">
        <v>1004</v>
      </c>
      <c r="D69" s="384"/>
      <c r="E69" s="197"/>
      <c r="F69" s="385"/>
      <c r="G69" s="385" t="s">
        <v>1005</v>
      </c>
      <c r="H69" s="385"/>
      <c r="I69" s="197"/>
    </row>
    <row r="70" spans="1:9" hidden="1" x14ac:dyDescent="0.55000000000000004">
      <c r="A70" s="146"/>
      <c r="B70" s="403">
        <v>100000000677</v>
      </c>
      <c r="C70" s="146">
        <v>0</v>
      </c>
      <c r="D70" s="198" t="s">
        <v>29</v>
      </c>
      <c r="E70" s="158" t="s">
        <v>1263</v>
      </c>
      <c r="F70" s="404">
        <v>2330477.5099999998</v>
      </c>
      <c r="G70" s="404">
        <v>-851052.52</v>
      </c>
      <c r="H70" s="404">
        <v>1479424.99</v>
      </c>
      <c r="I70" s="147"/>
    </row>
    <row r="71" spans="1:9" hidden="1" x14ac:dyDescent="0.55000000000000004">
      <c r="A71" s="146"/>
      <c r="B71" s="403">
        <v>100000000677</v>
      </c>
      <c r="C71" s="146">
        <v>1</v>
      </c>
      <c r="D71" s="198" t="s">
        <v>29</v>
      </c>
      <c r="E71" s="158" t="s">
        <v>1263</v>
      </c>
      <c r="F71" s="404">
        <v>2607356.9900000002</v>
      </c>
      <c r="G71" s="404">
        <v>-2607355.9900000002</v>
      </c>
      <c r="H71" s="158">
        <v>1</v>
      </c>
      <c r="I71" s="147"/>
    </row>
    <row r="72" spans="1:9" x14ac:dyDescent="0.55000000000000004">
      <c r="A72" s="146">
        <v>1</v>
      </c>
      <c r="B72" s="403">
        <v>100000000677</v>
      </c>
      <c r="C72" s="146">
        <v>0</v>
      </c>
      <c r="D72" s="198" t="s">
        <v>29</v>
      </c>
      <c r="E72" s="158" t="s">
        <v>1263</v>
      </c>
      <c r="F72" s="404">
        <f>SUM(F70:F71)</f>
        <v>4937834.5</v>
      </c>
      <c r="G72" s="404">
        <f>SUM(G70:G71)</f>
        <v>-3458408.5100000002</v>
      </c>
      <c r="H72" s="404">
        <f>SUM(H70:H71)</f>
        <v>1479425.99</v>
      </c>
      <c r="I72" s="147"/>
    </row>
    <row r="73" spans="1:9" x14ac:dyDescent="0.55000000000000004">
      <c r="A73" s="146"/>
      <c r="B73" s="403"/>
      <c r="C73" s="146"/>
      <c r="D73" s="198"/>
      <c r="E73" s="158"/>
      <c r="F73" s="404"/>
      <c r="G73" s="404"/>
      <c r="H73" s="404"/>
      <c r="I73" s="147"/>
    </row>
    <row r="74" spans="1:9" x14ac:dyDescent="0.55000000000000004">
      <c r="A74" s="451" t="s">
        <v>1018</v>
      </c>
      <c r="B74" s="451"/>
      <c r="C74" s="451"/>
      <c r="D74" s="451"/>
      <c r="E74" s="451"/>
      <c r="F74" s="451"/>
      <c r="G74" s="451"/>
      <c r="H74" s="451"/>
      <c r="I74" s="451"/>
    </row>
    <row r="75" spans="1:9" x14ac:dyDescent="0.55000000000000004">
      <c r="A75" s="451" t="s">
        <v>707</v>
      </c>
      <c r="B75" s="451"/>
      <c r="C75" s="451"/>
      <c r="D75" s="451"/>
      <c r="E75" s="451"/>
      <c r="F75" s="451"/>
      <c r="G75" s="451"/>
      <c r="H75" s="451"/>
      <c r="I75" s="451"/>
    </row>
    <row r="76" spans="1:9" x14ac:dyDescent="0.55000000000000004">
      <c r="A76" s="451" t="s">
        <v>750</v>
      </c>
      <c r="B76" s="451"/>
      <c r="C76" s="451"/>
      <c r="D76" s="451"/>
      <c r="E76" s="451"/>
      <c r="F76" s="451"/>
      <c r="G76" s="451"/>
      <c r="H76" s="451"/>
      <c r="I76" s="451"/>
    </row>
    <row r="77" spans="1:9" s="104" customFormat="1" x14ac:dyDescent="0.55000000000000004">
      <c r="A77" s="438" t="s">
        <v>1142</v>
      </c>
      <c r="B77" s="438"/>
      <c r="C77" s="438"/>
      <c r="D77" s="438"/>
      <c r="E77" s="438"/>
      <c r="F77" s="438"/>
      <c r="G77" s="438"/>
      <c r="H77" s="438"/>
      <c r="I77" s="438"/>
    </row>
    <row r="78" spans="1:9" s="104" customFormat="1" x14ac:dyDescent="0.55000000000000004">
      <c r="A78" s="381" t="s">
        <v>710</v>
      </c>
      <c r="B78" s="381" t="s">
        <v>712</v>
      </c>
      <c r="C78" s="381" t="s">
        <v>1003</v>
      </c>
      <c r="D78" s="382" t="s">
        <v>711</v>
      </c>
      <c r="E78" s="381" t="s">
        <v>713</v>
      </c>
      <c r="F78" s="383" t="s">
        <v>716</v>
      </c>
      <c r="G78" s="383" t="s">
        <v>717</v>
      </c>
      <c r="H78" s="383" t="s">
        <v>718</v>
      </c>
      <c r="I78" s="381" t="s">
        <v>719</v>
      </c>
    </row>
    <row r="79" spans="1:9" x14ac:dyDescent="0.55000000000000004">
      <c r="A79" s="197" t="s">
        <v>720</v>
      </c>
      <c r="B79" s="197" t="s">
        <v>721</v>
      </c>
      <c r="C79" s="197" t="s">
        <v>1004</v>
      </c>
      <c r="D79" s="384"/>
      <c r="E79" s="197"/>
      <c r="F79" s="385"/>
      <c r="G79" s="385" t="s">
        <v>1005</v>
      </c>
      <c r="H79" s="385"/>
      <c r="I79" s="197"/>
    </row>
    <row r="80" spans="1:9" hidden="1" x14ac:dyDescent="0.55000000000000004">
      <c r="A80" s="146"/>
      <c r="B80" s="403">
        <v>100000000678</v>
      </c>
      <c r="C80" s="146">
        <v>0</v>
      </c>
      <c r="D80" s="198" t="s">
        <v>29</v>
      </c>
      <c r="E80" s="158" t="s">
        <v>1265</v>
      </c>
      <c r="F80" s="404">
        <v>609776.80000000005</v>
      </c>
      <c r="G80" s="404">
        <v>-222680.57</v>
      </c>
      <c r="H80" s="404">
        <v>387096.23</v>
      </c>
      <c r="I80" s="147"/>
    </row>
    <row r="81" spans="1:10" hidden="1" x14ac:dyDescent="0.55000000000000004">
      <c r="A81" s="146"/>
      <c r="B81" s="403">
        <v>100000000678</v>
      </c>
      <c r="C81" s="146">
        <v>1</v>
      </c>
      <c r="D81" s="198" t="s">
        <v>29</v>
      </c>
      <c r="E81" s="158" t="s">
        <v>1265</v>
      </c>
      <c r="F81" s="404">
        <v>682223.2</v>
      </c>
      <c r="G81" s="404">
        <v>-682222.2</v>
      </c>
      <c r="H81" s="158">
        <v>1</v>
      </c>
      <c r="I81" s="158"/>
    </row>
    <row r="82" spans="1:10" x14ac:dyDescent="0.55000000000000004">
      <c r="A82" s="146">
        <v>1</v>
      </c>
      <c r="B82" s="403">
        <v>100000000678</v>
      </c>
      <c r="C82" s="146">
        <v>0</v>
      </c>
      <c r="D82" s="198" t="s">
        <v>29</v>
      </c>
      <c r="E82" s="158" t="s">
        <v>1265</v>
      </c>
      <c r="F82" s="404">
        <f>SUM(F80:F81)</f>
        <v>1292000</v>
      </c>
      <c r="G82" s="404">
        <f>SUM(G80:G81)</f>
        <v>-904902.77</v>
      </c>
      <c r="H82" s="404">
        <f>SUM(H80:H81)</f>
        <v>387097.23</v>
      </c>
      <c r="I82" s="147"/>
    </row>
    <row r="83" spans="1:10" x14ac:dyDescent="0.55000000000000004">
      <c r="A83" s="146"/>
      <c r="B83" s="146"/>
      <c r="C83" s="146"/>
      <c r="D83" s="198"/>
      <c r="E83" s="158"/>
      <c r="F83" s="73"/>
      <c r="G83" s="73"/>
      <c r="H83" s="73"/>
      <c r="I83" s="158"/>
    </row>
    <row r="84" spans="1:10" s="104" customFormat="1" x14ac:dyDescent="0.55000000000000004">
      <c r="A84" s="438" t="s">
        <v>1143</v>
      </c>
      <c r="B84" s="438"/>
      <c r="C84" s="438"/>
      <c r="D84" s="438"/>
      <c r="E84" s="438"/>
      <c r="F84" s="438"/>
      <c r="G84" s="438"/>
      <c r="H84" s="438"/>
      <c r="I84" s="438"/>
    </row>
    <row r="85" spans="1:10" s="104" customFormat="1" x14ac:dyDescent="0.55000000000000004">
      <c r="A85" s="381" t="s">
        <v>710</v>
      </c>
      <c r="B85" s="381" t="s">
        <v>712</v>
      </c>
      <c r="C85" s="381" t="s">
        <v>1003</v>
      </c>
      <c r="D85" s="382" t="s">
        <v>711</v>
      </c>
      <c r="E85" s="381" t="s">
        <v>713</v>
      </c>
      <c r="F85" s="383" t="s">
        <v>716</v>
      </c>
      <c r="G85" s="383" t="s">
        <v>717</v>
      </c>
      <c r="H85" s="383" t="s">
        <v>718</v>
      </c>
      <c r="I85" s="381" t="s">
        <v>719</v>
      </c>
    </row>
    <row r="86" spans="1:10" x14ac:dyDescent="0.55000000000000004">
      <c r="A86" s="197" t="s">
        <v>720</v>
      </c>
      <c r="B86" s="197" t="s">
        <v>721</v>
      </c>
      <c r="C86" s="197" t="s">
        <v>1004</v>
      </c>
      <c r="D86" s="384"/>
      <c r="E86" s="197"/>
      <c r="F86" s="385"/>
      <c r="G86" s="385" t="s">
        <v>1005</v>
      </c>
      <c r="H86" s="385"/>
      <c r="I86" s="197"/>
    </row>
    <row r="87" spans="1:10" hidden="1" x14ac:dyDescent="0.55000000000000004">
      <c r="A87" s="146"/>
      <c r="B87" s="403">
        <v>100000000674</v>
      </c>
      <c r="C87" s="146">
        <v>0</v>
      </c>
      <c r="D87" s="198" t="s">
        <v>29</v>
      </c>
      <c r="E87" s="158" t="s">
        <v>136</v>
      </c>
      <c r="F87" s="404">
        <v>840094.98</v>
      </c>
      <c r="G87" s="404">
        <v>-306789.03000000003</v>
      </c>
      <c r="H87" s="404">
        <v>533305.94999999995</v>
      </c>
      <c r="I87" s="146"/>
      <c r="J87" s="386"/>
    </row>
    <row r="88" spans="1:10" ht="21.75" hidden="1" customHeight="1" x14ac:dyDescent="0.55000000000000004">
      <c r="A88" s="146"/>
      <c r="B88" s="403">
        <v>100000000674</v>
      </c>
      <c r="C88" s="146">
        <v>1</v>
      </c>
      <c r="D88" s="198" t="s">
        <v>29</v>
      </c>
      <c r="E88" s="158" t="s">
        <v>136</v>
      </c>
      <c r="F88" s="404">
        <v>939905.02</v>
      </c>
      <c r="G88" s="404">
        <v>-939904.02</v>
      </c>
      <c r="H88" s="158">
        <v>1</v>
      </c>
      <c r="I88" s="158"/>
    </row>
    <row r="89" spans="1:10" x14ac:dyDescent="0.55000000000000004">
      <c r="A89" s="146">
        <v>1</v>
      </c>
      <c r="B89" s="403">
        <v>100000000674</v>
      </c>
      <c r="C89" s="146">
        <v>0</v>
      </c>
      <c r="D89" s="198" t="s">
        <v>29</v>
      </c>
      <c r="E89" s="158" t="s">
        <v>1267</v>
      </c>
      <c r="F89" s="404">
        <f>SUM(F87:F88)</f>
        <v>1780000</v>
      </c>
      <c r="G89" s="404">
        <f>SUM(G87:G88)</f>
        <v>-1246693.05</v>
      </c>
      <c r="H89" s="404">
        <f>SUM(H87:H88)</f>
        <v>533306.94999999995</v>
      </c>
      <c r="I89" s="146"/>
      <c r="J89" s="386"/>
    </row>
    <row r="90" spans="1:10" ht="21.75" customHeight="1" x14ac:dyDescent="0.55000000000000004">
      <c r="A90" s="146"/>
      <c r="B90" s="403"/>
      <c r="C90" s="146"/>
      <c r="D90" s="198"/>
      <c r="E90" s="158"/>
      <c r="F90" s="404"/>
      <c r="G90" s="404"/>
      <c r="H90" s="158"/>
      <c r="I90" s="158"/>
    </row>
    <row r="91" spans="1:10" s="104" customFormat="1" x14ac:dyDescent="0.55000000000000004">
      <c r="A91" s="438" t="s">
        <v>1144</v>
      </c>
      <c r="B91" s="438"/>
      <c r="C91" s="438"/>
      <c r="D91" s="438"/>
      <c r="E91" s="438"/>
      <c r="F91" s="438"/>
      <c r="G91" s="438"/>
      <c r="H91" s="438"/>
      <c r="I91" s="438"/>
    </row>
    <row r="92" spans="1:10" s="104" customFormat="1" x14ac:dyDescent="0.55000000000000004">
      <c r="A92" s="381" t="s">
        <v>710</v>
      </c>
      <c r="B92" s="381" t="s">
        <v>712</v>
      </c>
      <c r="C92" s="381" t="s">
        <v>1003</v>
      </c>
      <c r="D92" s="382" t="s">
        <v>711</v>
      </c>
      <c r="E92" s="381" t="s">
        <v>713</v>
      </c>
      <c r="F92" s="383" t="s">
        <v>716</v>
      </c>
      <c r="G92" s="383" t="s">
        <v>717</v>
      </c>
      <c r="H92" s="383" t="s">
        <v>718</v>
      </c>
      <c r="I92" s="381" t="s">
        <v>719</v>
      </c>
    </row>
    <row r="93" spans="1:10" x14ac:dyDescent="0.55000000000000004">
      <c r="A93" s="197" t="s">
        <v>720</v>
      </c>
      <c r="B93" s="197" t="s">
        <v>721</v>
      </c>
      <c r="C93" s="197" t="s">
        <v>1004</v>
      </c>
      <c r="D93" s="384"/>
      <c r="E93" s="197"/>
      <c r="F93" s="385"/>
      <c r="G93" s="385" t="s">
        <v>1005</v>
      </c>
      <c r="H93" s="385"/>
      <c r="I93" s="197"/>
    </row>
    <row r="94" spans="1:10" x14ac:dyDescent="0.55000000000000004">
      <c r="A94" s="146">
        <v>1</v>
      </c>
      <c r="B94" s="403">
        <v>100000000081</v>
      </c>
      <c r="C94" s="146">
        <v>0</v>
      </c>
      <c r="D94" s="198" t="s">
        <v>66</v>
      </c>
      <c r="E94" s="158" t="s">
        <v>1266</v>
      </c>
      <c r="F94" s="404">
        <v>250000</v>
      </c>
      <c r="G94" s="404">
        <v>-188812.79</v>
      </c>
      <c r="H94" s="404">
        <v>61187.21</v>
      </c>
      <c r="I94" s="146"/>
      <c r="J94" s="386"/>
    </row>
    <row r="95" spans="1:10" ht="21.75" customHeight="1" x14ac:dyDescent="0.55000000000000004">
      <c r="A95" s="146"/>
      <c r="B95" s="403"/>
      <c r="C95" s="146"/>
      <c r="D95" s="198"/>
      <c r="E95" s="158"/>
      <c r="F95" s="404"/>
      <c r="G95" s="404"/>
      <c r="H95" s="158"/>
      <c r="I95" s="158"/>
    </row>
    <row r="96" spans="1:10" s="104" customFormat="1" x14ac:dyDescent="0.55000000000000004">
      <c r="A96" s="438" t="s">
        <v>1145</v>
      </c>
      <c r="B96" s="438"/>
      <c r="C96" s="438"/>
      <c r="D96" s="438"/>
      <c r="E96" s="438"/>
      <c r="F96" s="438"/>
      <c r="G96" s="438"/>
      <c r="H96" s="438"/>
      <c r="I96" s="438"/>
    </row>
    <row r="97" spans="1:10" s="104" customFormat="1" x14ac:dyDescent="0.55000000000000004">
      <c r="A97" s="381" t="s">
        <v>710</v>
      </c>
      <c r="B97" s="381" t="s">
        <v>712</v>
      </c>
      <c r="C97" s="381" t="s">
        <v>1003</v>
      </c>
      <c r="D97" s="382" t="s">
        <v>711</v>
      </c>
      <c r="E97" s="381" t="s">
        <v>713</v>
      </c>
      <c r="F97" s="383" t="s">
        <v>716</v>
      </c>
      <c r="G97" s="383" t="s">
        <v>717</v>
      </c>
      <c r="H97" s="383" t="s">
        <v>718</v>
      </c>
      <c r="I97" s="381" t="s">
        <v>719</v>
      </c>
    </row>
    <row r="98" spans="1:10" x14ac:dyDescent="0.55000000000000004">
      <c r="A98" s="197" t="s">
        <v>720</v>
      </c>
      <c r="B98" s="197" t="s">
        <v>721</v>
      </c>
      <c r="C98" s="197" t="s">
        <v>1004</v>
      </c>
      <c r="D98" s="384"/>
      <c r="E98" s="197"/>
      <c r="F98" s="385"/>
      <c r="G98" s="385" t="s">
        <v>1005</v>
      </c>
      <c r="H98" s="385"/>
      <c r="I98" s="197"/>
    </row>
    <row r="99" spans="1:10" hidden="1" x14ac:dyDescent="0.55000000000000004">
      <c r="A99" s="146"/>
      <c r="B99" s="405">
        <v>100000000639</v>
      </c>
      <c r="C99" s="394">
        <v>0</v>
      </c>
      <c r="D99" s="395" t="s">
        <v>29</v>
      </c>
      <c r="E99" s="148" t="s">
        <v>1268</v>
      </c>
      <c r="F99" s="406">
        <v>505139.73</v>
      </c>
      <c r="G99" s="406">
        <v>-209053.88</v>
      </c>
      <c r="H99" s="406">
        <v>296085.84999999998</v>
      </c>
      <c r="I99" s="387"/>
    </row>
    <row r="100" spans="1:10" hidden="1" x14ac:dyDescent="0.55000000000000004">
      <c r="A100" s="227"/>
      <c r="B100" s="405">
        <v>100000000639</v>
      </c>
      <c r="C100" s="394">
        <v>1</v>
      </c>
      <c r="D100" s="395" t="s">
        <v>29</v>
      </c>
      <c r="E100" s="148" t="s">
        <v>1268</v>
      </c>
      <c r="F100" s="406">
        <v>707860.27</v>
      </c>
      <c r="G100" s="406">
        <v>-707859.27</v>
      </c>
      <c r="H100" s="148">
        <v>1</v>
      </c>
      <c r="I100" s="387"/>
      <c r="J100" s="386"/>
    </row>
    <row r="101" spans="1:10" x14ac:dyDescent="0.55000000000000004">
      <c r="A101" s="146">
        <v>1</v>
      </c>
      <c r="B101" s="403">
        <v>100000000639</v>
      </c>
      <c r="C101" s="146">
        <v>0</v>
      </c>
      <c r="D101" s="198" t="s">
        <v>29</v>
      </c>
      <c r="E101" s="158" t="s">
        <v>1269</v>
      </c>
      <c r="F101" s="404">
        <f>SUM(F99:F100)</f>
        <v>1213000</v>
      </c>
      <c r="G101" s="404">
        <f>SUM(G99:G100)</f>
        <v>-916913.15</v>
      </c>
      <c r="H101" s="404">
        <f>SUM(H99:H100)</f>
        <v>296086.84999999998</v>
      </c>
      <c r="I101" s="387"/>
    </row>
    <row r="102" spans="1:10" x14ac:dyDescent="0.55000000000000004">
      <c r="A102" s="197"/>
      <c r="B102" s="197"/>
      <c r="C102" s="197"/>
      <c r="D102" s="384"/>
      <c r="E102" s="197"/>
      <c r="F102" s="385"/>
      <c r="G102" s="385"/>
      <c r="H102" s="385"/>
      <c r="I102" s="197"/>
    </row>
    <row r="103" spans="1:10" s="104" customFormat="1" ht="37.15" customHeight="1" x14ac:dyDescent="0.55000000000000004">
      <c r="A103" s="438" t="s">
        <v>1275</v>
      </c>
      <c r="B103" s="438"/>
      <c r="C103" s="438"/>
      <c r="D103" s="438"/>
      <c r="E103" s="438"/>
      <c r="F103" s="438"/>
      <c r="G103" s="438"/>
      <c r="H103" s="438"/>
      <c r="I103" s="438"/>
    </row>
    <row r="104" spans="1:10" s="104" customFormat="1" x14ac:dyDescent="0.55000000000000004">
      <c r="A104" s="381" t="s">
        <v>710</v>
      </c>
      <c r="B104" s="381" t="s">
        <v>712</v>
      </c>
      <c r="C104" s="381" t="s">
        <v>1003</v>
      </c>
      <c r="D104" s="382" t="s">
        <v>711</v>
      </c>
      <c r="E104" s="381" t="s">
        <v>713</v>
      </c>
      <c r="F104" s="383" t="s">
        <v>716</v>
      </c>
      <c r="G104" s="383" t="s">
        <v>717</v>
      </c>
      <c r="H104" s="383" t="s">
        <v>718</v>
      </c>
      <c r="I104" s="381" t="s">
        <v>719</v>
      </c>
    </row>
    <row r="105" spans="1:10" x14ac:dyDescent="0.55000000000000004">
      <c r="A105" s="197" t="s">
        <v>720</v>
      </c>
      <c r="B105" s="197" t="s">
        <v>721</v>
      </c>
      <c r="C105" s="197" t="s">
        <v>1004</v>
      </c>
      <c r="D105" s="384"/>
      <c r="E105" s="197"/>
      <c r="F105" s="385"/>
      <c r="G105" s="385" t="s">
        <v>1005</v>
      </c>
      <c r="H105" s="385"/>
      <c r="I105" s="197"/>
    </row>
    <row r="106" spans="1:10" hidden="1" x14ac:dyDescent="0.55000000000000004">
      <c r="A106" s="146"/>
      <c r="B106" s="403">
        <v>100000000697</v>
      </c>
      <c r="C106" s="146">
        <v>0</v>
      </c>
      <c r="D106" s="198" t="s">
        <v>29</v>
      </c>
      <c r="E106" s="158" t="s">
        <v>1271</v>
      </c>
      <c r="F106" s="404">
        <v>789547.69</v>
      </c>
      <c r="G106" s="404">
        <v>-288329.98</v>
      </c>
      <c r="H106" s="404">
        <v>501217.71</v>
      </c>
      <c r="I106" s="197"/>
    </row>
    <row r="107" spans="1:10" hidden="1" x14ac:dyDescent="0.55000000000000004">
      <c r="A107" s="146"/>
      <c r="B107" s="403">
        <v>100000000697</v>
      </c>
      <c r="C107" s="146">
        <v>1</v>
      </c>
      <c r="D107" s="198" t="s">
        <v>29</v>
      </c>
      <c r="E107" s="158" t="s">
        <v>1271</v>
      </c>
      <c r="F107" s="404">
        <v>883352.31</v>
      </c>
      <c r="G107" s="404">
        <v>-883351.31</v>
      </c>
      <c r="H107" s="158">
        <v>1</v>
      </c>
      <c r="I107" s="197"/>
    </row>
    <row r="108" spans="1:10" x14ac:dyDescent="0.55000000000000004">
      <c r="A108" s="146">
        <v>1</v>
      </c>
      <c r="B108" s="403">
        <v>100000000697</v>
      </c>
      <c r="C108" s="146">
        <v>0</v>
      </c>
      <c r="D108" s="198" t="s">
        <v>29</v>
      </c>
      <c r="E108" s="158" t="s">
        <v>1271</v>
      </c>
      <c r="F108" s="404">
        <f>SUM(F106:F107)</f>
        <v>1672900</v>
      </c>
      <c r="G108" s="404">
        <f>SUM(G106:G107)</f>
        <v>-1171681.29</v>
      </c>
      <c r="H108" s="404">
        <f>SUM(H106:H107)</f>
        <v>501218.71</v>
      </c>
      <c r="I108" s="197" t="s">
        <v>1334</v>
      </c>
      <c r="J108" s="148" t="s">
        <v>1334</v>
      </c>
    </row>
    <row r="109" spans="1:10" hidden="1" x14ac:dyDescent="0.55000000000000004">
      <c r="A109" s="146"/>
      <c r="B109" s="403">
        <v>100000000698</v>
      </c>
      <c r="C109" s="146">
        <v>0</v>
      </c>
      <c r="D109" s="198" t="s">
        <v>29</v>
      </c>
      <c r="E109" s="158" t="s">
        <v>1270</v>
      </c>
      <c r="F109" s="404">
        <v>404850.26</v>
      </c>
      <c r="G109" s="404">
        <v>-147844.73000000001</v>
      </c>
      <c r="H109" s="404">
        <v>257005.53</v>
      </c>
      <c r="I109" s="197"/>
    </row>
    <row r="110" spans="1:10" hidden="1" x14ac:dyDescent="0.55000000000000004">
      <c r="A110" s="146"/>
      <c r="B110" s="403">
        <v>100000000698</v>
      </c>
      <c r="C110" s="146">
        <v>1</v>
      </c>
      <c r="D110" s="198" t="s">
        <v>29</v>
      </c>
      <c r="E110" s="158" t="s">
        <v>1270</v>
      </c>
      <c r="F110" s="404">
        <v>452949.74</v>
      </c>
      <c r="G110" s="404">
        <v>-452948.74</v>
      </c>
      <c r="H110" s="158">
        <v>1</v>
      </c>
      <c r="I110" s="197"/>
    </row>
    <row r="111" spans="1:10" x14ac:dyDescent="0.55000000000000004">
      <c r="A111" s="146">
        <v>2</v>
      </c>
      <c r="B111" s="403">
        <v>100000000698</v>
      </c>
      <c r="C111" s="146">
        <v>0</v>
      </c>
      <c r="D111" s="198" t="s">
        <v>29</v>
      </c>
      <c r="E111" s="158" t="s">
        <v>1270</v>
      </c>
      <c r="F111" s="404">
        <f>SUM(F109:F110)</f>
        <v>857800</v>
      </c>
      <c r="G111" s="404">
        <f>SUM(G109:G110)</f>
        <v>-600793.47</v>
      </c>
      <c r="H111" s="404">
        <f>SUM(H109:H110)</f>
        <v>257006.53</v>
      </c>
      <c r="I111" s="197"/>
    </row>
    <row r="112" spans="1:10" hidden="1" x14ac:dyDescent="0.55000000000000004">
      <c r="A112" s="146"/>
      <c r="B112" s="403">
        <v>100000000694</v>
      </c>
      <c r="C112" s="146">
        <v>0</v>
      </c>
      <c r="D112" s="198" t="s">
        <v>29</v>
      </c>
      <c r="E112" s="158" t="s">
        <v>1272</v>
      </c>
      <c r="F112" s="404">
        <v>2621369.86</v>
      </c>
      <c r="G112" s="404">
        <v>-1029784.91</v>
      </c>
      <c r="H112" s="404">
        <v>1591584.95</v>
      </c>
      <c r="I112" s="197"/>
    </row>
    <row r="113" spans="1:10" hidden="1" x14ac:dyDescent="0.55000000000000004">
      <c r="A113" s="146"/>
      <c r="B113" s="403">
        <v>100000000694</v>
      </c>
      <c r="C113" s="146">
        <v>1</v>
      </c>
      <c r="D113" s="198" t="s">
        <v>29</v>
      </c>
      <c r="E113" s="158" t="s">
        <v>1272</v>
      </c>
      <c r="F113" s="404">
        <v>3358630.14</v>
      </c>
      <c r="G113" s="404">
        <v>-3358629.14</v>
      </c>
      <c r="H113" s="158">
        <v>1</v>
      </c>
      <c r="I113" s="197"/>
    </row>
    <row r="114" spans="1:10" x14ac:dyDescent="0.55000000000000004">
      <c r="A114" s="146">
        <v>3</v>
      </c>
      <c r="B114" s="403">
        <v>100000000694</v>
      </c>
      <c r="C114" s="146">
        <v>0</v>
      </c>
      <c r="D114" s="198" t="s">
        <v>29</v>
      </c>
      <c r="E114" s="158" t="s">
        <v>1272</v>
      </c>
      <c r="F114" s="404">
        <f>SUM(F112:F113)</f>
        <v>5980000</v>
      </c>
      <c r="G114" s="404">
        <f>SUM(G112:G113)</f>
        <v>-4388414.05</v>
      </c>
      <c r="H114" s="404">
        <f>SUM(H112:H113)</f>
        <v>1591585.95</v>
      </c>
      <c r="I114" s="197"/>
    </row>
    <row r="115" spans="1:10" hidden="1" x14ac:dyDescent="0.55000000000000004">
      <c r="A115" s="146"/>
      <c r="B115" s="403">
        <v>100000000695</v>
      </c>
      <c r="C115" s="146">
        <v>0</v>
      </c>
      <c r="D115" s="198" t="s">
        <v>29</v>
      </c>
      <c r="E115" s="158" t="s">
        <v>1273</v>
      </c>
      <c r="F115" s="404">
        <v>740410.59</v>
      </c>
      <c r="G115" s="404">
        <v>-294541.76</v>
      </c>
      <c r="H115" s="404">
        <v>445868.83</v>
      </c>
      <c r="I115" s="197"/>
    </row>
    <row r="116" spans="1:10" hidden="1" x14ac:dyDescent="0.55000000000000004">
      <c r="A116" s="146"/>
      <c r="B116" s="403">
        <v>100000000695</v>
      </c>
      <c r="C116" s="146">
        <v>1</v>
      </c>
      <c r="D116" s="198" t="s">
        <v>29</v>
      </c>
      <c r="E116" s="158" t="s">
        <v>1273</v>
      </c>
      <c r="F116" s="404">
        <v>968589.41</v>
      </c>
      <c r="G116" s="404">
        <v>-968588.41</v>
      </c>
      <c r="H116" s="158">
        <v>1</v>
      </c>
      <c r="I116" s="197"/>
    </row>
    <row r="117" spans="1:10" x14ac:dyDescent="0.55000000000000004">
      <c r="A117" s="146">
        <v>4</v>
      </c>
      <c r="B117" s="403">
        <v>100000000695</v>
      </c>
      <c r="C117" s="146">
        <v>0</v>
      </c>
      <c r="D117" s="198" t="s">
        <v>29</v>
      </c>
      <c r="E117" s="158" t="s">
        <v>1273</v>
      </c>
      <c r="F117" s="404">
        <f>SUM(F115:F116)</f>
        <v>1709000</v>
      </c>
      <c r="G117" s="404">
        <f>SUM(G115:G116)</f>
        <v>-1263130.17</v>
      </c>
      <c r="H117" s="404">
        <f>SUM(H115:H116)</f>
        <v>445869.83</v>
      </c>
      <c r="I117" s="197"/>
    </row>
    <row r="118" spans="1:10" hidden="1" x14ac:dyDescent="0.55000000000000004">
      <c r="A118" s="146"/>
      <c r="B118" s="403">
        <v>100000000696</v>
      </c>
      <c r="C118" s="146">
        <v>0</v>
      </c>
      <c r="D118" s="198" t="s">
        <v>29</v>
      </c>
      <c r="E118" s="158" t="s">
        <v>1274</v>
      </c>
      <c r="F118" s="404">
        <v>5456388.8099999996</v>
      </c>
      <c r="G118" s="404">
        <v>-1992584.54</v>
      </c>
      <c r="H118" s="404">
        <v>3463804.27</v>
      </c>
      <c r="I118" s="197"/>
    </row>
    <row r="119" spans="1:10" hidden="1" x14ac:dyDescent="0.55000000000000004">
      <c r="A119" s="146"/>
      <c r="B119" s="403">
        <v>100000000696</v>
      </c>
      <c r="C119" s="146">
        <v>1</v>
      </c>
      <c r="D119" s="198" t="s">
        <v>29</v>
      </c>
      <c r="E119" s="158" t="s">
        <v>1274</v>
      </c>
      <c r="F119" s="404">
        <v>6104651.7300000004</v>
      </c>
      <c r="G119" s="404">
        <v>-6104650.7300000004</v>
      </c>
      <c r="H119" s="158">
        <v>1</v>
      </c>
      <c r="I119" s="197"/>
    </row>
    <row r="120" spans="1:10" x14ac:dyDescent="0.55000000000000004">
      <c r="A120" s="146">
        <v>5</v>
      </c>
      <c r="B120" s="403">
        <v>100000000696</v>
      </c>
      <c r="C120" s="146">
        <v>0</v>
      </c>
      <c r="D120" s="198" t="s">
        <v>29</v>
      </c>
      <c r="E120" s="158" t="s">
        <v>1274</v>
      </c>
      <c r="F120" s="404">
        <f>SUM(F118:F119)</f>
        <v>11561040.539999999</v>
      </c>
      <c r="G120" s="404">
        <f>SUM(G118:G119)</f>
        <v>-8097235.2700000005</v>
      </c>
      <c r="H120" s="404">
        <f>SUM(H118:H119)</f>
        <v>3463805.27</v>
      </c>
      <c r="I120" s="197"/>
    </row>
    <row r="121" spans="1:10" x14ac:dyDescent="0.55000000000000004">
      <c r="A121" s="146"/>
      <c r="B121" s="146"/>
      <c r="C121" s="146"/>
      <c r="D121" s="198"/>
      <c r="E121" s="158"/>
      <c r="F121" s="73"/>
      <c r="G121" s="73"/>
      <c r="H121" s="73"/>
      <c r="I121" s="197"/>
    </row>
    <row r="122" spans="1:10" s="104" customFormat="1" ht="31.15" customHeight="1" x14ac:dyDescent="0.55000000000000004">
      <c r="A122" s="438" t="s">
        <v>1146</v>
      </c>
      <c r="B122" s="438"/>
      <c r="C122" s="438"/>
      <c r="D122" s="438"/>
      <c r="E122" s="438"/>
      <c r="F122" s="438"/>
      <c r="G122" s="438"/>
      <c r="H122" s="438"/>
      <c r="I122" s="438"/>
    </row>
    <row r="123" spans="1:10" s="104" customFormat="1" x14ac:dyDescent="0.55000000000000004">
      <c r="A123" s="381" t="s">
        <v>710</v>
      </c>
      <c r="B123" s="381" t="s">
        <v>712</v>
      </c>
      <c r="C123" s="381" t="s">
        <v>1003</v>
      </c>
      <c r="D123" s="382" t="s">
        <v>711</v>
      </c>
      <c r="E123" s="381" t="s">
        <v>713</v>
      </c>
      <c r="F123" s="383" t="s">
        <v>716</v>
      </c>
      <c r="G123" s="383" t="s">
        <v>717</v>
      </c>
      <c r="H123" s="383" t="s">
        <v>718</v>
      </c>
      <c r="I123" s="381" t="s">
        <v>719</v>
      </c>
    </row>
    <row r="124" spans="1:10" x14ac:dyDescent="0.55000000000000004">
      <c r="A124" s="197" t="s">
        <v>720</v>
      </c>
      <c r="B124" s="197" t="s">
        <v>721</v>
      </c>
      <c r="C124" s="197" t="s">
        <v>1004</v>
      </c>
      <c r="D124" s="384"/>
      <c r="E124" s="197"/>
      <c r="F124" s="385"/>
      <c r="G124" s="385" t="s">
        <v>1005</v>
      </c>
      <c r="H124" s="385"/>
      <c r="I124" s="197"/>
    </row>
    <row r="125" spans="1:10" hidden="1" x14ac:dyDescent="0.55000000000000004">
      <c r="A125" s="197"/>
      <c r="B125" s="403">
        <v>100000000642</v>
      </c>
      <c r="C125" s="146">
        <v>0</v>
      </c>
      <c r="D125" s="198" t="s">
        <v>29</v>
      </c>
      <c r="E125" s="158" t="s">
        <v>33</v>
      </c>
      <c r="F125" s="404">
        <v>279062.28000000003</v>
      </c>
      <c r="G125" s="404">
        <v>-101909.02</v>
      </c>
      <c r="H125" s="404">
        <v>177153.26</v>
      </c>
      <c r="I125" s="197"/>
    </row>
    <row r="126" spans="1:10" hidden="1" x14ac:dyDescent="0.55000000000000004">
      <c r="A126" s="146"/>
      <c r="B126" s="403">
        <v>100000000642</v>
      </c>
      <c r="C126" s="146">
        <v>1</v>
      </c>
      <c r="D126" s="198" t="s">
        <v>29</v>
      </c>
      <c r="E126" s="158" t="s">
        <v>33</v>
      </c>
      <c r="F126" s="404">
        <v>309937.71999999997</v>
      </c>
      <c r="G126" s="404">
        <v>-309936.71999999997</v>
      </c>
      <c r="H126" s="158">
        <v>1</v>
      </c>
      <c r="I126" s="171"/>
      <c r="J126" s="386"/>
    </row>
    <row r="127" spans="1:10" x14ac:dyDescent="0.55000000000000004">
      <c r="A127" s="146">
        <v>1</v>
      </c>
      <c r="B127" s="403">
        <v>100000000642</v>
      </c>
      <c r="C127" s="146">
        <v>0</v>
      </c>
      <c r="D127" s="198" t="s">
        <v>29</v>
      </c>
      <c r="E127" s="158" t="s">
        <v>1276</v>
      </c>
      <c r="F127" s="404">
        <f>SUM(F125:F126)</f>
        <v>589000</v>
      </c>
      <c r="G127" s="404">
        <f>SUM(G125:G126)</f>
        <v>-411845.74</v>
      </c>
      <c r="H127" s="404">
        <f>SUM(H125:H126)</f>
        <v>177154.26</v>
      </c>
      <c r="I127" s="171"/>
      <c r="J127" s="386"/>
    </row>
    <row r="128" spans="1:10" x14ac:dyDescent="0.55000000000000004">
      <c r="A128" s="171"/>
      <c r="B128" s="171"/>
      <c r="C128" s="171"/>
      <c r="D128" s="198"/>
      <c r="E128" s="158"/>
      <c r="F128" s="73"/>
      <c r="G128" s="73"/>
      <c r="H128" s="73"/>
      <c r="I128" s="171"/>
    </row>
    <row r="129" spans="1:10" s="104" customFormat="1" ht="31.15" customHeight="1" x14ac:dyDescent="0.55000000000000004">
      <c r="A129" s="438" t="s">
        <v>1147</v>
      </c>
      <c r="B129" s="438"/>
      <c r="C129" s="438"/>
      <c r="D129" s="438"/>
      <c r="E129" s="438"/>
      <c r="F129" s="438"/>
      <c r="G129" s="438"/>
      <c r="H129" s="438"/>
      <c r="I129" s="438"/>
    </row>
    <row r="130" spans="1:10" s="104" customFormat="1" x14ac:dyDescent="0.55000000000000004">
      <c r="A130" s="381" t="s">
        <v>710</v>
      </c>
      <c r="B130" s="381" t="s">
        <v>712</v>
      </c>
      <c r="C130" s="381" t="s">
        <v>1003</v>
      </c>
      <c r="D130" s="382" t="s">
        <v>711</v>
      </c>
      <c r="E130" s="381" t="s">
        <v>713</v>
      </c>
      <c r="F130" s="383" t="s">
        <v>716</v>
      </c>
      <c r="G130" s="383" t="s">
        <v>717</v>
      </c>
      <c r="H130" s="383" t="s">
        <v>718</v>
      </c>
      <c r="I130" s="381" t="s">
        <v>719</v>
      </c>
    </row>
    <row r="131" spans="1:10" x14ac:dyDescent="0.55000000000000004">
      <c r="A131" s="197" t="s">
        <v>720</v>
      </c>
      <c r="B131" s="197" t="s">
        <v>721</v>
      </c>
      <c r="C131" s="197" t="s">
        <v>1004</v>
      </c>
      <c r="D131" s="384"/>
      <c r="E131" s="197"/>
      <c r="F131" s="385"/>
      <c r="G131" s="385" t="s">
        <v>1005</v>
      </c>
      <c r="H131" s="385"/>
      <c r="I131" s="197"/>
    </row>
    <row r="132" spans="1:10" hidden="1" x14ac:dyDescent="0.55000000000000004">
      <c r="A132" s="197"/>
      <c r="B132" s="405">
        <v>100000000670</v>
      </c>
      <c r="C132" s="394">
        <v>0</v>
      </c>
      <c r="D132" s="395" t="s">
        <v>29</v>
      </c>
      <c r="E132" s="148" t="s">
        <v>132</v>
      </c>
      <c r="F132" s="406">
        <v>1259041.1000000001</v>
      </c>
      <c r="G132" s="406">
        <v>-470706.85</v>
      </c>
      <c r="H132" s="406">
        <v>788334.25</v>
      </c>
      <c r="I132" s="197"/>
    </row>
    <row r="133" spans="1:10" hidden="1" x14ac:dyDescent="0.55000000000000004">
      <c r="A133" s="227"/>
      <c r="B133" s="405">
        <v>100000000670</v>
      </c>
      <c r="C133" s="394">
        <v>1</v>
      </c>
      <c r="D133" s="395" t="s">
        <v>29</v>
      </c>
      <c r="E133" s="148" t="s">
        <v>132</v>
      </c>
      <c r="F133" s="406">
        <v>1470958.9</v>
      </c>
      <c r="G133" s="406">
        <v>-1470957.9</v>
      </c>
      <c r="H133" s="148">
        <v>1</v>
      </c>
      <c r="I133" s="171"/>
      <c r="J133" s="386"/>
    </row>
    <row r="134" spans="1:10" x14ac:dyDescent="0.55000000000000004">
      <c r="A134" s="171">
        <v>1</v>
      </c>
      <c r="B134" s="403">
        <v>100000000670</v>
      </c>
      <c r="C134" s="146">
        <v>0</v>
      </c>
      <c r="D134" s="198" t="s">
        <v>29</v>
      </c>
      <c r="E134" s="158" t="s">
        <v>132</v>
      </c>
      <c r="F134" s="404">
        <f>SUM(F132:F133)</f>
        <v>2730000</v>
      </c>
      <c r="G134" s="404">
        <f>SUM(G132:G133)</f>
        <v>-1941664.75</v>
      </c>
      <c r="H134" s="404">
        <f>SUM(H132:H133)</f>
        <v>788335.25</v>
      </c>
      <c r="I134" s="197"/>
    </row>
    <row r="135" spans="1:10" x14ac:dyDescent="0.55000000000000004">
      <c r="A135" s="171"/>
      <c r="B135" s="171"/>
      <c r="C135" s="171"/>
      <c r="D135" s="198"/>
      <c r="E135" s="158"/>
      <c r="F135" s="73"/>
      <c r="G135" s="73"/>
      <c r="H135" s="73"/>
      <c r="I135" s="171"/>
    </row>
    <row r="136" spans="1:10" s="104" customFormat="1" ht="31.15" customHeight="1" x14ac:dyDescent="0.55000000000000004">
      <c r="A136" s="438" t="s">
        <v>1148</v>
      </c>
      <c r="B136" s="438"/>
      <c r="C136" s="438"/>
      <c r="D136" s="438"/>
      <c r="E136" s="438"/>
      <c r="F136" s="438"/>
      <c r="G136" s="438"/>
      <c r="H136" s="438"/>
      <c r="I136" s="438"/>
    </row>
    <row r="137" spans="1:10" s="104" customFormat="1" x14ac:dyDescent="0.55000000000000004">
      <c r="A137" s="381" t="s">
        <v>710</v>
      </c>
      <c r="B137" s="381" t="s">
        <v>712</v>
      </c>
      <c r="C137" s="381" t="s">
        <v>1003</v>
      </c>
      <c r="D137" s="382" t="s">
        <v>711</v>
      </c>
      <c r="E137" s="381" t="s">
        <v>713</v>
      </c>
      <c r="F137" s="383" t="s">
        <v>716</v>
      </c>
      <c r="G137" s="383" t="s">
        <v>717</v>
      </c>
      <c r="H137" s="383" t="s">
        <v>718</v>
      </c>
      <c r="I137" s="381" t="s">
        <v>719</v>
      </c>
    </row>
    <row r="138" spans="1:10" x14ac:dyDescent="0.55000000000000004">
      <c r="A138" s="197" t="s">
        <v>720</v>
      </c>
      <c r="B138" s="197" t="s">
        <v>721</v>
      </c>
      <c r="C138" s="197" t="s">
        <v>1004</v>
      </c>
      <c r="D138" s="384"/>
      <c r="E138" s="197"/>
      <c r="F138" s="385"/>
      <c r="G138" s="385" t="s">
        <v>1005</v>
      </c>
      <c r="H138" s="385"/>
      <c r="I138" s="197"/>
    </row>
    <row r="139" spans="1:10" hidden="1" x14ac:dyDescent="0.55000000000000004">
      <c r="A139" s="197"/>
      <c r="B139" s="405">
        <v>100000000521</v>
      </c>
      <c r="C139" s="394">
        <v>0</v>
      </c>
      <c r="D139" s="395" t="s">
        <v>26</v>
      </c>
      <c r="E139" s="148" t="s">
        <v>28</v>
      </c>
      <c r="F139" s="406">
        <v>1915666.75</v>
      </c>
      <c r="G139" s="406">
        <v>-893657.95</v>
      </c>
      <c r="H139" s="406">
        <v>1022008.8</v>
      </c>
      <c r="I139" s="197"/>
    </row>
    <row r="140" spans="1:10" hidden="1" x14ac:dyDescent="0.55000000000000004">
      <c r="A140" s="227"/>
      <c r="B140" s="405">
        <v>100000000521</v>
      </c>
      <c r="C140" s="394">
        <v>1</v>
      </c>
      <c r="D140" s="395" t="s">
        <v>26</v>
      </c>
      <c r="E140" s="148" t="s">
        <v>28</v>
      </c>
      <c r="F140" s="406">
        <v>1368333.25</v>
      </c>
      <c r="G140" s="406">
        <v>-1368332.25</v>
      </c>
      <c r="H140" s="148">
        <v>1</v>
      </c>
      <c r="I140" s="171"/>
      <c r="J140" s="386"/>
    </row>
    <row r="141" spans="1:10" x14ac:dyDescent="0.55000000000000004">
      <c r="A141" s="171">
        <v>1</v>
      </c>
      <c r="B141" s="403">
        <v>100000000521</v>
      </c>
      <c r="C141" s="146">
        <v>0</v>
      </c>
      <c r="D141" s="198" t="s">
        <v>26</v>
      </c>
      <c r="E141" s="158" t="s">
        <v>28</v>
      </c>
      <c r="F141" s="404">
        <f>SUM(F139:F140)</f>
        <v>3284000</v>
      </c>
      <c r="G141" s="404">
        <f>SUM(G139:G140)</f>
        <v>-2261990.2000000002</v>
      </c>
      <c r="H141" s="404">
        <f>SUM(H139:H140)</f>
        <v>1022009.8</v>
      </c>
      <c r="I141" s="197"/>
    </row>
    <row r="142" spans="1:10" x14ac:dyDescent="0.55000000000000004">
      <c r="A142" s="171"/>
      <c r="B142" s="171"/>
      <c r="C142" s="171"/>
      <c r="D142" s="198"/>
      <c r="E142" s="158"/>
      <c r="F142" s="73"/>
      <c r="G142" s="73"/>
      <c r="H142" s="73"/>
      <c r="I142" s="171"/>
    </row>
    <row r="143" spans="1:10" x14ac:dyDescent="0.55000000000000004">
      <c r="A143" s="171"/>
      <c r="B143" s="171"/>
      <c r="C143" s="171"/>
      <c r="D143" s="198"/>
      <c r="E143" s="158"/>
      <c r="F143" s="73"/>
      <c r="G143" s="73"/>
      <c r="H143" s="73"/>
      <c r="I143" s="171"/>
    </row>
    <row r="144" spans="1:10" ht="4.9000000000000004" customHeight="1" x14ac:dyDescent="0.55000000000000004">
      <c r="A144" s="399"/>
      <c r="B144" s="399"/>
      <c r="C144" s="399"/>
      <c r="D144" s="400"/>
      <c r="E144" s="401"/>
      <c r="F144" s="402"/>
      <c r="G144" s="402"/>
      <c r="H144" s="402"/>
      <c r="I144" s="399"/>
    </row>
    <row r="145" spans="1:10" s="104" customFormat="1" ht="54" customHeight="1" x14ac:dyDescent="0.55000000000000004">
      <c r="A145" s="453" t="s">
        <v>1149</v>
      </c>
      <c r="B145" s="453"/>
      <c r="C145" s="453"/>
      <c r="D145" s="453"/>
      <c r="E145" s="453"/>
      <c r="F145" s="453"/>
      <c r="G145" s="453"/>
      <c r="H145" s="453"/>
      <c r="I145" s="453"/>
    </row>
    <row r="146" spans="1:10" s="104" customFormat="1" x14ac:dyDescent="0.55000000000000004">
      <c r="A146" s="381" t="s">
        <v>710</v>
      </c>
      <c r="B146" s="381" t="s">
        <v>712</v>
      </c>
      <c r="C146" s="381" t="s">
        <v>1003</v>
      </c>
      <c r="D146" s="382" t="s">
        <v>711</v>
      </c>
      <c r="E146" s="381" t="s">
        <v>713</v>
      </c>
      <c r="F146" s="383" t="s">
        <v>716</v>
      </c>
      <c r="G146" s="383" t="s">
        <v>717</v>
      </c>
      <c r="H146" s="383" t="s">
        <v>718</v>
      </c>
      <c r="I146" s="381" t="s">
        <v>719</v>
      </c>
    </row>
    <row r="147" spans="1:10" x14ac:dyDescent="0.55000000000000004">
      <c r="A147" s="197" t="s">
        <v>720</v>
      </c>
      <c r="B147" s="197" t="s">
        <v>721</v>
      </c>
      <c r="C147" s="197" t="s">
        <v>1004</v>
      </c>
      <c r="D147" s="384"/>
      <c r="E147" s="197"/>
      <c r="F147" s="385"/>
      <c r="G147" s="385" t="s">
        <v>1005</v>
      </c>
      <c r="H147" s="385"/>
      <c r="I147" s="197"/>
    </row>
    <row r="148" spans="1:10" hidden="1" x14ac:dyDescent="0.55000000000000004">
      <c r="A148" s="197"/>
      <c r="B148" s="405">
        <v>100000000675</v>
      </c>
      <c r="C148" s="394">
        <v>0</v>
      </c>
      <c r="D148" s="395" t="s">
        <v>29</v>
      </c>
      <c r="E148" s="148" t="s">
        <v>1277</v>
      </c>
      <c r="F148" s="406">
        <v>512312.79</v>
      </c>
      <c r="G148" s="406">
        <v>-180658.68</v>
      </c>
      <c r="H148" s="406">
        <v>331654.11</v>
      </c>
      <c r="I148" s="197"/>
    </row>
    <row r="149" spans="1:10" hidden="1" x14ac:dyDescent="0.55000000000000004">
      <c r="A149" s="227"/>
      <c r="B149" s="405">
        <v>100000000675</v>
      </c>
      <c r="C149" s="394">
        <v>1</v>
      </c>
      <c r="D149" s="395" t="s">
        <v>29</v>
      </c>
      <c r="E149" s="148" t="s">
        <v>1277</v>
      </c>
      <c r="F149" s="406">
        <v>540187.21</v>
      </c>
      <c r="G149" s="406">
        <v>-540186.21</v>
      </c>
      <c r="H149" s="148">
        <v>1</v>
      </c>
      <c r="I149" s="171"/>
      <c r="J149" s="386"/>
    </row>
    <row r="150" spans="1:10" x14ac:dyDescent="0.55000000000000004">
      <c r="A150" s="171">
        <v>1</v>
      </c>
      <c r="B150" s="403">
        <v>100000000675</v>
      </c>
      <c r="C150" s="146">
        <v>0</v>
      </c>
      <c r="D150" s="198" t="s">
        <v>29</v>
      </c>
      <c r="E150" s="158" t="s">
        <v>1277</v>
      </c>
      <c r="F150" s="404">
        <f>SUM(F148:F149)</f>
        <v>1052500</v>
      </c>
      <c r="G150" s="404">
        <f>SUM(G148:G149)</f>
        <v>-720844.8899999999</v>
      </c>
      <c r="H150" s="404">
        <f>SUM(H148:H149)</f>
        <v>331655.11</v>
      </c>
      <c r="I150" s="197"/>
    </row>
    <row r="151" spans="1:10" x14ac:dyDescent="0.55000000000000004">
      <c r="A151" s="171"/>
      <c r="B151" s="171"/>
      <c r="C151" s="171"/>
      <c r="D151" s="198"/>
      <c r="E151" s="158"/>
      <c r="F151" s="73"/>
      <c r="G151" s="73"/>
      <c r="H151" s="73"/>
      <c r="I151" s="171"/>
    </row>
    <row r="152" spans="1:10" s="104" customFormat="1" ht="31.15" customHeight="1" x14ac:dyDescent="0.55000000000000004">
      <c r="A152" s="438" t="s">
        <v>1150</v>
      </c>
      <c r="B152" s="438"/>
      <c r="C152" s="438"/>
      <c r="D152" s="438"/>
      <c r="E152" s="438"/>
      <c r="F152" s="438"/>
      <c r="G152" s="438"/>
      <c r="H152" s="438"/>
      <c r="I152" s="438"/>
    </row>
    <row r="153" spans="1:10" s="104" customFormat="1" x14ac:dyDescent="0.55000000000000004">
      <c r="A153" s="381" t="s">
        <v>710</v>
      </c>
      <c r="B153" s="381" t="s">
        <v>712</v>
      </c>
      <c r="C153" s="381" t="s">
        <v>1003</v>
      </c>
      <c r="D153" s="382" t="s">
        <v>711</v>
      </c>
      <c r="E153" s="381" t="s">
        <v>713</v>
      </c>
      <c r="F153" s="383" t="s">
        <v>716</v>
      </c>
      <c r="G153" s="383" t="s">
        <v>717</v>
      </c>
      <c r="H153" s="383" t="s">
        <v>718</v>
      </c>
      <c r="I153" s="381" t="s">
        <v>719</v>
      </c>
    </row>
    <row r="154" spans="1:10" x14ac:dyDescent="0.55000000000000004">
      <c r="A154" s="197" t="s">
        <v>720</v>
      </c>
      <c r="B154" s="197" t="s">
        <v>721</v>
      </c>
      <c r="C154" s="197" t="s">
        <v>1004</v>
      </c>
      <c r="D154" s="384"/>
      <c r="E154" s="197"/>
      <c r="F154" s="385"/>
      <c r="G154" s="385" t="s">
        <v>1005</v>
      </c>
      <c r="H154" s="385"/>
      <c r="I154" s="197"/>
    </row>
    <row r="155" spans="1:10" hidden="1" x14ac:dyDescent="0.55000000000000004">
      <c r="A155" s="171"/>
      <c r="B155" s="403">
        <v>100000000676</v>
      </c>
      <c r="C155" s="146">
        <v>0</v>
      </c>
      <c r="D155" s="198" t="s">
        <v>29</v>
      </c>
      <c r="E155" s="158" t="s">
        <v>1278</v>
      </c>
      <c r="F155" s="404">
        <v>377237.44</v>
      </c>
      <c r="G155" s="404">
        <v>-133026.57</v>
      </c>
      <c r="H155" s="404">
        <v>244210.87</v>
      </c>
      <c r="I155" s="197"/>
    </row>
    <row r="156" spans="1:10" hidden="1" x14ac:dyDescent="0.55000000000000004">
      <c r="A156" s="146"/>
      <c r="B156" s="403">
        <v>100000000676</v>
      </c>
      <c r="C156" s="146">
        <v>1</v>
      </c>
      <c r="D156" s="198" t="s">
        <v>29</v>
      </c>
      <c r="E156" s="158" t="s">
        <v>1278</v>
      </c>
      <c r="F156" s="404">
        <v>397762.56</v>
      </c>
      <c r="G156" s="404">
        <v>-397761.56</v>
      </c>
      <c r="H156" s="158">
        <v>1</v>
      </c>
      <c r="I156" s="171"/>
      <c r="J156" s="386"/>
    </row>
    <row r="157" spans="1:10" x14ac:dyDescent="0.55000000000000004">
      <c r="A157" s="171">
        <v>1</v>
      </c>
      <c r="B157" s="403">
        <v>100000000676</v>
      </c>
      <c r="C157" s="146">
        <v>0</v>
      </c>
      <c r="D157" s="198" t="s">
        <v>29</v>
      </c>
      <c r="E157" s="158" t="s">
        <v>1278</v>
      </c>
      <c r="F157" s="404">
        <f>SUM(F155:F156)</f>
        <v>775000</v>
      </c>
      <c r="G157" s="404">
        <f>SUM(G155:G156)</f>
        <v>-530788.13</v>
      </c>
      <c r="H157" s="404">
        <f>SUM(H155:H156)</f>
        <v>244211.87</v>
      </c>
      <c r="I157" s="197"/>
    </row>
    <row r="158" spans="1:10" x14ac:dyDescent="0.55000000000000004">
      <c r="A158" s="171"/>
      <c r="B158" s="171"/>
      <c r="C158" s="171"/>
      <c r="D158" s="198"/>
      <c r="E158" s="158"/>
      <c r="F158" s="73"/>
      <c r="G158" s="73"/>
      <c r="H158" s="73"/>
      <c r="I158" s="171"/>
    </row>
    <row r="159" spans="1:10" s="104" customFormat="1" ht="57.6" customHeight="1" x14ac:dyDescent="0.55000000000000004">
      <c r="A159" s="438" t="s">
        <v>1151</v>
      </c>
      <c r="B159" s="438"/>
      <c r="C159" s="438"/>
      <c r="D159" s="438"/>
      <c r="E159" s="438"/>
      <c r="F159" s="438"/>
      <c r="G159" s="438"/>
      <c r="H159" s="438"/>
      <c r="I159" s="438"/>
    </row>
    <row r="160" spans="1:10" s="104" customFormat="1" x14ac:dyDescent="0.55000000000000004">
      <c r="A160" s="381" t="s">
        <v>710</v>
      </c>
      <c r="B160" s="381" t="s">
        <v>712</v>
      </c>
      <c r="C160" s="381" t="s">
        <v>1003</v>
      </c>
      <c r="D160" s="382" t="s">
        <v>711</v>
      </c>
      <c r="E160" s="381" t="s">
        <v>713</v>
      </c>
      <c r="F160" s="383" t="s">
        <v>716</v>
      </c>
      <c r="G160" s="383" t="s">
        <v>717</v>
      </c>
      <c r="H160" s="383" t="s">
        <v>718</v>
      </c>
      <c r="I160" s="381" t="s">
        <v>719</v>
      </c>
    </row>
    <row r="161" spans="1:10" x14ac:dyDescent="0.55000000000000004">
      <c r="A161" s="197" t="s">
        <v>720</v>
      </c>
      <c r="B161" s="197" t="s">
        <v>721</v>
      </c>
      <c r="C161" s="197" t="s">
        <v>1004</v>
      </c>
      <c r="D161" s="384"/>
      <c r="E161" s="197"/>
      <c r="F161" s="385"/>
      <c r="G161" s="385" t="s">
        <v>1005</v>
      </c>
      <c r="H161" s="385"/>
      <c r="I161" s="197"/>
    </row>
    <row r="162" spans="1:10" hidden="1" x14ac:dyDescent="0.55000000000000004">
      <c r="A162" s="171"/>
      <c r="B162" s="403">
        <v>100000000669</v>
      </c>
      <c r="C162" s="146">
        <v>0</v>
      </c>
      <c r="D162" s="198" t="s">
        <v>29</v>
      </c>
      <c r="E162" s="158" t="s">
        <v>131</v>
      </c>
      <c r="F162" s="404">
        <v>790843.54</v>
      </c>
      <c r="G162" s="404">
        <v>-292194.25</v>
      </c>
      <c r="H162" s="404">
        <v>498649.29</v>
      </c>
      <c r="I162" s="171"/>
    </row>
    <row r="163" spans="1:10" hidden="1" x14ac:dyDescent="0.55000000000000004">
      <c r="A163" s="146"/>
      <c r="B163" s="403">
        <v>100000000669</v>
      </c>
      <c r="C163" s="146">
        <v>1</v>
      </c>
      <c r="D163" s="198" t="s">
        <v>29</v>
      </c>
      <c r="E163" s="158" t="s">
        <v>131</v>
      </c>
      <c r="F163" s="404">
        <v>896556.46</v>
      </c>
      <c r="G163" s="404">
        <v>-896555.46</v>
      </c>
      <c r="H163" s="158">
        <v>1</v>
      </c>
      <c r="I163" s="171"/>
      <c r="J163" s="386"/>
    </row>
    <row r="164" spans="1:10" x14ac:dyDescent="0.55000000000000004">
      <c r="A164" s="146">
        <v>1</v>
      </c>
      <c r="B164" s="403">
        <v>100000000669</v>
      </c>
      <c r="C164" s="146">
        <v>0</v>
      </c>
      <c r="D164" s="198" t="s">
        <v>29</v>
      </c>
      <c r="E164" s="158" t="s">
        <v>131</v>
      </c>
      <c r="F164" s="404">
        <f>SUM(F162:F163)</f>
        <v>1687400</v>
      </c>
      <c r="G164" s="404">
        <f>SUM(G162:G163)</f>
        <v>-1188749.71</v>
      </c>
      <c r="H164" s="404">
        <f>SUM(H162:H163)</f>
        <v>498650.29</v>
      </c>
      <c r="I164" s="171"/>
      <c r="J164" s="386"/>
    </row>
    <row r="165" spans="1:10" hidden="1" x14ac:dyDescent="0.55000000000000004">
      <c r="A165" s="171"/>
      <c r="B165" s="403">
        <v>100000000659</v>
      </c>
      <c r="C165" s="146">
        <v>0</v>
      </c>
      <c r="D165" s="198" t="s">
        <v>29</v>
      </c>
      <c r="E165" s="158" t="s">
        <v>1037</v>
      </c>
      <c r="F165" s="404">
        <v>93448.77</v>
      </c>
      <c r="G165" s="404">
        <v>-34125.97</v>
      </c>
      <c r="H165" s="404">
        <v>59322.8</v>
      </c>
      <c r="I165" s="171"/>
    </row>
    <row r="166" spans="1:10" hidden="1" x14ac:dyDescent="0.55000000000000004">
      <c r="A166" s="171"/>
      <c r="B166" s="403">
        <v>100000000659</v>
      </c>
      <c r="C166" s="146">
        <v>1</v>
      </c>
      <c r="D166" s="198" t="s">
        <v>29</v>
      </c>
      <c r="E166" s="158" t="s">
        <v>1037</v>
      </c>
      <c r="F166" s="404">
        <v>104551.23</v>
      </c>
      <c r="G166" s="404">
        <v>-104550.23</v>
      </c>
      <c r="H166" s="158">
        <v>1</v>
      </c>
      <c r="I166" s="171"/>
    </row>
    <row r="167" spans="1:10" x14ac:dyDescent="0.55000000000000004">
      <c r="A167" s="171">
        <v>2</v>
      </c>
      <c r="B167" s="403">
        <v>100000000659</v>
      </c>
      <c r="C167" s="146">
        <v>0</v>
      </c>
      <c r="D167" s="198" t="s">
        <v>29</v>
      </c>
      <c r="E167" s="158" t="s">
        <v>1037</v>
      </c>
      <c r="F167" s="404">
        <f>SUM(F165:F166)</f>
        <v>198000</v>
      </c>
      <c r="G167" s="404">
        <f>SUM(G165:G166)</f>
        <v>-138676.20000000001</v>
      </c>
      <c r="H167" s="404">
        <f>SUM(H165:H166)</f>
        <v>59323.8</v>
      </c>
      <c r="I167" s="171"/>
    </row>
    <row r="168" spans="1:10" hidden="1" x14ac:dyDescent="0.55000000000000004">
      <c r="A168" s="171"/>
      <c r="B168" s="403">
        <v>100000000682</v>
      </c>
      <c r="C168" s="146">
        <v>0</v>
      </c>
      <c r="D168" s="198" t="s">
        <v>29</v>
      </c>
      <c r="E168" s="158" t="s">
        <v>1036</v>
      </c>
      <c r="F168" s="404">
        <v>80715.98</v>
      </c>
      <c r="G168" s="404">
        <v>-27527.42</v>
      </c>
      <c r="H168" s="404">
        <v>53188.56</v>
      </c>
      <c r="I168" s="171"/>
    </row>
    <row r="169" spans="1:10" hidden="1" x14ac:dyDescent="0.55000000000000004">
      <c r="A169" s="171"/>
      <c r="B169" s="403">
        <v>100000000682</v>
      </c>
      <c r="C169" s="146">
        <v>1</v>
      </c>
      <c r="D169" s="198" t="s">
        <v>29</v>
      </c>
      <c r="E169" s="158" t="s">
        <v>1036</v>
      </c>
      <c r="F169" s="404">
        <v>79284.02</v>
      </c>
      <c r="G169" s="404">
        <v>-79283.02</v>
      </c>
      <c r="H169" s="158">
        <v>1</v>
      </c>
      <c r="I169" s="171"/>
    </row>
    <row r="170" spans="1:10" x14ac:dyDescent="0.55000000000000004">
      <c r="A170" s="171">
        <v>3</v>
      </c>
      <c r="B170" s="403">
        <v>100000000682</v>
      </c>
      <c r="C170" s="146">
        <v>0</v>
      </c>
      <c r="D170" s="198" t="s">
        <v>29</v>
      </c>
      <c r="E170" s="158" t="s">
        <v>1036</v>
      </c>
      <c r="F170" s="404">
        <f>SUM(F168:F169)</f>
        <v>160000</v>
      </c>
      <c r="G170" s="404">
        <f>SUM(G168:G169)</f>
        <v>-106810.44</v>
      </c>
      <c r="H170" s="404">
        <f>SUM(H168:H169)</f>
        <v>53189.56</v>
      </c>
      <c r="I170" s="171"/>
    </row>
    <row r="171" spans="1:10" hidden="1" x14ac:dyDescent="0.55000000000000004">
      <c r="A171" s="171"/>
      <c r="B171" s="403">
        <v>100000000643</v>
      </c>
      <c r="C171" s="146">
        <v>0</v>
      </c>
      <c r="D171" s="198" t="s">
        <v>29</v>
      </c>
      <c r="E171" s="158" t="s">
        <v>34</v>
      </c>
      <c r="F171" s="404">
        <v>251094.98</v>
      </c>
      <c r="G171" s="404">
        <v>-85633.55</v>
      </c>
      <c r="H171" s="404">
        <v>165461.43</v>
      </c>
      <c r="I171" s="171"/>
    </row>
    <row r="172" spans="1:10" hidden="1" x14ac:dyDescent="0.55000000000000004">
      <c r="A172" s="171"/>
      <c r="B172" s="403">
        <v>100000000643</v>
      </c>
      <c r="C172" s="146">
        <v>1</v>
      </c>
      <c r="D172" s="198" t="s">
        <v>29</v>
      </c>
      <c r="E172" s="158" t="s">
        <v>34</v>
      </c>
      <c r="F172" s="404">
        <v>247905.02</v>
      </c>
      <c r="G172" s="404">
        <v>-247904.02</v>
      </c>
      <c r="H172" s="158">
        <v>1</v>
      </c>
      <c r="I172" s="171"/>
    </row>
    <row r="173" spans="1:10" x14ac:dyDescent="0.55000000000000004">
      <c r="A173" s="171">
        <v>4</v>
      </c>
      <c r="B173" s="403">
        <v>100000000643</v>
      </c>
      <c r="C173" s="146">
        <v>0</v>
      </c>
      <c r="D173" s="198" t="s">
        <v>29</v>
      </c>
      <c r="E173" s="158" t="s">
        <v>1280</v>
      </c>
      <c r="F173" s="404">
        <f>SUM(F171:F172)</f>
        <v>499000</v>
      </c>
      <c r="G173" s="404">
        <f>SUM(G171:G172)</f>
        <v>-333537.57</v>
      </c>
      <c r="H173" s="404">
        <f>SUM(H171:H172)</f>
        <v>165462.43</v>
      </c>
      <c r="I173" s="171"/>
    </row>
    <row r="174" spans="1:10" hidden="1" x14ac:dyDescent="0.55000000000000004">
      <c r="A174" s="171"/>
      <c r="B174" s="403">
        <v>100000000656</v>
      </c>
      <c r="C174" s="146">
        <v>0</v>
      </c>
      <c r="D174" s="198" t="s">
        <v>29</v>
      </c>
      <c r="E174" s="158" t="s">
        <v>118</v>
      </c>
      <c r="F174" s="404">
        <v>534498.63</v>
      </c>
      <c r="G174" s="404">
        <v>-197482.08</v>
      </c>
      <c r="H174" s="404">
        <v>337016.55</v>
      </c>
      <c r="I174" s="171"/>
    </row>
    <row r="175" spans="1:10" hidden="1" x14ac:dyDescent="0.55000000000000004">
      <c r="A175" s="171"/>
      <c r="B175" s="403">
        <v>100000000656</v>
      </c>
      <c r="C175" s="146">
        <v>1</v>
      </c>
      <c r="D175" s="198" t="s">
        <v>29</v>
      </c>
      <c r="E175" s="158" t="s">
        <v>118</v>
      </c>
      <c r="F175" s="404">
        <v>605501.37</v>
      </c>
      <c r="G175" s="404">
        <v>-605500.37</v>
      </c>
      <c r="H175" s="158">
        <v>1</v>
      </c>
      <c r="I175" s="171"/>
    </row>
    <row r="176" spans="1:10" x14ac:dyDescent="0.55000000000000004">
      <c r="A176" s="171">
        <v>5</v>
      </c>
      <c r="B176" s="403">
        <v>100000000656</v>
      </c>
      <c r="C176" s="146">
        <v>0</v>
      </c>
      <c r="D176" s="198" t="s">
        <v>29</v>
      </c>
      <c r="E176" s="158" t="s">
        <v>1281</v>
      </c>
      <c r="F176" s="404">
        <f>SUM(F174:F175)</f>
        <v>1140000</v>
      </c>
      <c r="G176" s="404">
        <f>SUM(G174:G175)</f>
        <v>-802982.45</v>
      </c>
      <c r="H176" s="404">
        <f>SUM(H174:H175)</f>
        <v>337017.55</v>
      </c>
      <c r="I176" s="171"/>
    </row>
    <row r="177" spans="1:10" hidden="1" x14ac:dyDescent="0.55000000000000004">
      <c r="A177" s="171"/>
      <c r="B177" s="403">
        <v>100000000671</v>
      </c>
      <c r="C177" s="146">
        <v>0</v>
      </c>
      <c r="D177" s="146" t="s">
        <v>29</v>
      </c>
      <c r="E177" s="158" t="s">
        <v>1117</v>
      </c>
      <c r="F177" s="404">
        <v>1272007.1299999999</v>
      </c>
      <c r="G177" s="404">
        <v>-464516.33</v>
      </c>
      <c r="H177" s="404">
        <v>807490.8</v>
      </c>
      <c r="I177" s="171"/>
    </row>
    <row r="178" spans="1:10" hidden="1" x14ac:dyDescent="0.55000000000000004">
      <c r="A178" s="171"/>
      <c r="B178" s="403">
        <v>100000000671</v>
      </c>
      <c r="C178" s="146">
        <v>1</v>
      </c>
      <c r="D178" s="146" t="s">
        <v>29</v>
      </c>
      <c r="E178" s="158" t="s">
        <v>1117</v>
      </c>
      <c r="F178" s="404">
        <v>1423131.82</v>
      </c>
      <c r="G178" s="404">
        <v>-1423130.82</v>
      </c>
      <c r="H178" s="158">
        <v>1</v>
      </c>
      <c r="I178" s="171"/>
    </row>
    <row r="179" spans="1:10" x14ac:dyDescent="0.55000000000000004">
      <c r="A179" s="171">
        <v>6</v>
      </c>
      <c r="B179" s="403">
        <v>100000000671</v>
      </c>
      <c r="C179" s="146">
        <v>0</v>
      </c>
      <c r="D179" s="146" t="s">
        <v>29</v>
      </c>
      <c r="E179" s="158" t="s">
        <v>1117</v>
      </c>
      <c r="F179" s="404">
        <f>SUM(F177:F178)</f>
        <v>2695138.95</v>
      </c>
      <c r="G179" s="404">
        <f>SUM(G177:G178)</f>
        <v>-1887647.1500000001</v>
      </c>
      <c r="H179" s="404">
        <f>SUM(H177:H178)</f>
        <v>807491.8</v>
      </c>
      <c r="I179" s="171"/>
    </row>
    <row r="180" spans="1:10" x14ac:dyDescent="0.55000000000000004">
      <c r="A180" s="171"/>
      <c r="B180" s="171"/>
      <c r="C180" s="171"/>
      <c r="D180" s="198"/>
      <c r="E180" s="158"/>
      <c r="F180" s="73"/>
      <c r="G180" s="73"/>
      <c r="H180" s="73"/>
      <c r="I180" s="171"/>
    </row>
    <row r="181" spans="1:10" s="104" customFormat="1" ht="32.450000000000003" customHeight="1" x14ac:dyDescent="0.55000000000000004">
      <c r="A181" s="452" t="s">
        <v>1152</v>
      </c>
      <c r="B181" s="452"/>
      <c r="C181" s="452"/>
      <c r="D181" s="452"/>
      <c r="E181" s="452"/>
      <c r="F181" s="452"/>
      <c r="G181" s="452"/>
      <c r="H181" s="452"/>
      <c r="I181" s="452"/>
    </row>
    <row r="182" spans="1:10" s="104" customFormat="1" x14ac:dyDescent="0.55000000000000004">
      <c r="A182" s="381" t="s">
        <v>710</v>
      </c>
      <c r="B182" s="381" t="s">
        <v>712</v>
      </c>
      <c r="C182" s="381" t="s">
        <v>1003</v>
      </c>
      <c r="D182" s="382" t="s">
        <v>711</v>
      </c>
      <c r="E182" s="381" t="s">
        <v>713</v>
      </c>
      <c r="F182" s="383" t="s">
        <v>716</v>
      </c>
      <c r="G182" s="383" t="s">
        <v>717</v>
      </c>
      <c r="H182" s="383" t="s">
        <v>718</v>
      </c>
      <c r="I182" s="381" t="s">
        <v>719</v>
      </c>
    </row>
    <row r="183" spans="1:10" x14ac:dyDescent="0.55000000000000004">
      <c r="A183" s="197" t="s">
        <v>720</v>
      </c>
      <c r="B183" s="197" t="s">
        <v>721</v>
      </c>
      <c r="C183" s="197" t="s">
        <v>1004</v>
      </c>
      <c r="D183" s="384"/>
      <c r="E183" s="197"/>
      <c r="F183" s="385"/>
      <c r="G183" s="385" t="s">
        <v>1005</v>
      </c>
      <c r="H183" s="385"/>
      <c r="I183" s="197"/>
    </row>
    <row r="184" spans="1:10" hidden="1" x14ac:dyDescent="0.55000000000000004">
      <c r="A184" s="171"/>
      <c r="B184" s="405">
        <v>100000000641</v>
      </c>
      <c r="C184" s="394">
        <v>0</v>
      </c>
      <c r="D184" s="395" t="s">
        <v>29</v>
      </c>
      <c r="E184" s="148" t="s">
        <v>1279</v>
      </c>
      <c r="F184" s="406">
        <v>2047671.23</v>
      </c>
      <c r="G184" s="406">
        <v>-765545.21</v>
      </c>
      <c r="H184" s="406">
        <v>1282126.02</v>
      </c>
      <c r="I184" s="171"/>
    </row>
    <row r="185" spans="1:10" hidden="1" x14ac:dyDescent="0.55000000000000004">
      <c r="A185" s="227"/>
      <c r="B185" s="405">
        <v>100000000641</v>
      </c>
      <c r="C185" s="394">
        <v>1</v>
      </c>
      <c r="D185" s="395" t="s">
        <v>29</v>
      </c>
      <c r="E185" s="148" t="s">
        <v>1279</v>
      </c>
      <c r="F185" s="406">
        <v>2392328.77</v>
      </c>
      <c r="G185" s="406">
        <v>-2392327.77</v>
      </c>
      <c r="H185" s="148">
        <v>1</v>
      </c>
      <c r="I185" s="171"/>
      <c r="J185" s="386"/>
    </row>
    <row r="186" spans="1:10" x14ac:dyDescent="0.55000000000000004">
      <c r="A186" s="171">
        <v>1</v>
      </c>
      <c r="B186" s="403">
        <v>100000000641</v>
      </c>
      <c r="C186" s="146">
        <v>0</v>
      </c>
      <c r="D186" s="198" t="s">
        <v>29</v>
      </c>
      <c r="E186" s="158" t="s">
        <v>1279</v>
      </c>
      <c r="F186" s="404">
        <f>SUM(F184:F185)</f>
        <v>4440000</v>
      </c>
      <c r="G186" s="404">
        <f>SUM(G184:G185)</f>
        <v>-3157872.98</v>
      </c>
      <c r="H186" s="404">
        <f>SUM(H184:H185)</f>
        <v>1282127.02</v>
      </c>
      <c r="I186" s="171"/>
    </row>
    <row r="187" spans="1:10" x14ac:dyDescent="0.55000000000000004">
      <c r="A187" s="171"/>
      <c r="B187" s="403"/>
      <c r="C187" s="146"/>
      <c r="D187" s="198"/>
      <c r="E187" s="158"/>
      <c r="F187" s="404"/>
      <c r="G187" s="404"/>
      <c r="H187" s="404"/>
      <c r="I187" s="171"/>
    </row>
    <row r="188" spans="1:10" s="104" customFormat="1" ht="38.450000000000003" customHeight="1" x14ac:dyDescent="0.55000000000000004">
      <c r="A188" s="438" t="s">
        <v>1153</v>
      </c>
      <c r="B188" s="438"/>
      <c r="C188" s="438"/>
      <c r="D188" s="438"/>
      <c r="E188" s="438"/>
      <c r="F188" s="438"/>
      <c r="G188" s="438"/>
      <c r="H188" s="438"/>
      <c r="I188" s="438"/>
    </row>
    <row r="189" spans="1:10" s="104" customFormat="1" x14ac:dyDescent="0.55000000000000004">
      <c r="A189" s="381" t="s">
        <v>710</v>
      </c>
      <c r="B189" s="381" t="s">
        <v>712</v>
      </c>
      <c r="C189" s="381" t="s">
        <v>1003</v>
      </c>
      <c r="D189" s="382" t="s">
        <v>711</v>
      </c>
      <c r="E189" s="381" t="s">
        <v>713</v>
      </c>
      <c r="F189" s="383" t="s">
        <v>716</v>
      </c>
      <c r="G189" s="383" t="s">
        <v>717</v>
      </c>
      <c r="H189" s="383" t="s">
        <v>718</v>
      </c>
      <c r="I189" s="381" t="s">
        <v>719</v>
      </c>
    </row>
    <row r="190" spans="1:10" x14ac:dyDescent="0.55000000000000004">
      <c r="A190" s="197" t="s">
        <v>720</v>
      </c>
      <c r="B190" s="197" t="s">
        <v>721</v>
      </c>
      <c r="C190" s="197" t="s">
        <v>1004</v>
      </c>
      <c r="D190" s="384"/>
      <c r="E190" s="197"/>
      <c r="F190" s="385"/>
      <c r="G190" s="385" t="s">
        <v>1005</v>
      </c>
      <c r="H190" s="385"/>
      <c r="I190" s="197"/>
    </row>
    <row r="191" spans="1:10" hidden="1" x14ac:dyDescent="0.55000000000000004">
      <c r="A191" s="171"/>
      <c r="B191" s="403">
        <v>100000000657</v>
      </c>
      <c r="C191" s="146">
        <v>0</v>
      </c>
      <c r="D191" s="198" t="s">
        <v>29</v>
      </c>
      <c r="E191" s="158" t="s">
        <v>119</v>
      </c>
      <c r="F191" s="404">
        <v>775108.82</v>
      </c>
      <c r="G191" s="404">
        <v>-276531.64</v>
      </c>
      <c r="H191" s="404">
        <v>498577.18</v>
      </c>
      <c r="I191" s="171"/>
    </row>
    <row r="192" spans="1:10" hidden="1" x14ac:dyDescent="0.55000000000000004">
      <c r="A192" s="146"/>
      <c r="B192" s="403">
        <v>100000000657</v>
      </c>
      <c r="C192" s="146">
        <v>1</v>
      </c>
      <c r="D192" s="198" t="s">
        <v>29</v>
      </c>
      <c r="E192" s="158" t="s">
        <v>119</v>
      </c>
      <c r="F192" s="404">
        <v>825691.18</v>
      </c>
      <c r="G192" s="404">
        <v>-825690.18</v>
      </c>
      <c r="H192" s="158">
        <v>1</v>
      </c>
      <c r="I192" s="171"/>
      <c r="J192" s="386"/>
    </row>
    <row r="193" spans="1:10" x14ac:dyDescent="0.55000000000000004">
      <c r="A193" s="171">
        <v>1</v>
      </c>
      <c r="B193" s="403">
        <v>100000000657</v>
      </c>
      <c r="C193" s="146">
        <v>0</v>
      </c>
      <c r="D193" s="198" t="s">
        <v>29</v>
      </c>
      <c r="E193" s="158" t="s">
        <v>1282</v>
      </c>
      <c r="F193" s="404">
        <f>SUM(F191:F192)</f>
        <v>1600800</v>
      </c>
      <c r="G193" s="404">
        <f>SUM(G191:G192)</f>
        <v>-1102221.82</v>
      </c>
      <c r="H193" s="404">
        <f>SUM(H191:H192)</f>
        <v>498578.18</v>
      </c>
      <c r="I193" s="171"/>
    </row>
    <row r="194" spans="1:10" x14ac:dyDescent="0.55000000000000004">
      <c r="A194" s="171"/>
      <c r="B194" s="403"/>
      <c r="C194" s="146"/>
      <c r="D194" s="198"/>
      <c r="E194" s="158"/>
      <c r="F194" s="404"/>
      <c r="G194" s="404"/>
      <c r="H194" s="404"/>
      <c r="I194" s="171"/>
    </row>
    <row r="195" spans="1:10" s="104" customFormat="1" ht="38.450000000000003" customHeight="1" x14ac:dyDescent="0.55000000000000004">
      <c r="A195" s="438" t="s">
        <v>1154</v>
      </c>
      <c r="B195" s="438"/>
      <c r="C195" s="438"/>
      <c r="D195" s="438"/>
      <c r="E195" s="438"/>
      <c r="F195" s="438"/>
      <c r="G195" s="438"/>
      <c r="H195" s="438"/>
      <c r="I195" s="438"/>
    </row>
    <row r="196" spans="1:10" s="104" customFormat="1" x14ac:dyDescent="0.55000000000000004">
      <c r="A196" s="381" t="s">
        <v>710</v>
      </c>
      <c r="B196" s="381" t="s">
        <v>712</v>
      </c>
      <c r="C196" s="381" t="s">
        <v>1003</v>
      </c>
      <c r="D196" s="382" t="s">
        <v>711</v>
      </c>
      <c r="E196" s="381" t="s">
        <v>713</v>
      </c>
      <c r="F196" s="383" t="s">
        <v>716</v>
      </c>
      <c r="G196" s="383" t="s">
        <v>717</v>
      </c>
      <c r="H196" s="383" t="s">
        <v>718</v>
      </c>
      <c r="I196" s="381" t="s">
        <v>719</v>
      </c>
    </row>
    <row r="197" spans="1:10" x14ac:dyDescent="0.55000000000000004">
      <c r="A197" s="197" t="s">
        <v>720</v>
      </c>
      <c r="B197" s="197" t="s">
        <v>721</v>
      </c>
      <c r="C197" s="197" t="s">
        <v>1004</v>
      </c>
      <c r="D197" s="384"/>
      <c r="E197" s="197"/>
      <c r="F197" s="385"/>
      <c r="G197" s="385" t="s">
        <v>1005</v>
      </c>
      <c r="H197" s="385"/>
      <c r="I197" s="197"/>
    </row>
    <row r="198" spans="1:10" x14ac:dyDescent="0.55000000000000004">
      <c r="A198" s="171">
        <v>1</v>
      </c>
      <c r="B198" s="403">
        <v>100000000079</v>
      </c>
      <c r="C198" s="146">
        <v>0</v>
      </c>
      <c r="D198" s="198" t="s">
        <v>63</v>
      </c>
      <c r="E198" s="158" t="s">
        <v>1283</v>
      </c>
      <c r="F198" s="404">
        <v>997000</v>
      </c>
      <c r="G198" s="404">
        <v>-752074.89</v>
      </c>
      <c r="H198" s="404">
        <v>244925.11</v>
      </c>
      <c r="I198" s="171"/>
    </row>
    <row r="199" spans="1:10" x14ac:dyDescent="0.55000000000000004">
      <c r="A199" s="146">
        <v>2</v>
      </c>
      <c r="B199" s="403">
        <v>100000000080</v>
      </c>
      <c r="C199" s="146">
        <v>0</v>
      </c>
      <c r="D199" s="198" t="s">
        <v>63</v>
      </c>
      <c r="E199" s="158" t="s">
        <v>1284</v>
      </c>
      <c r="F199" s="404">
        <v>997000</v>
      </c>
      <c r="G199" s="404">
        <v>-752074.89</v>
      </c>
      <c r="H199" s="404">
        <v>244925.11</v>
      </c>
      <c r="I199" s="171"/>
      <c r="J199" s="386"/>
    </row>
    <row r="200" spans="1:10" x14ac:dyDescent="0.55000000000000004">
      <c r="A200" s="171"/>
      <c r="B200" s="403"/>
      <c r="C200" s="146"/>
      <c r="D200" s="198"/>
      <c r="E200" s="158"/>
      <c r="F200" s="404"/>
      <c r="G200" s="404"/>
      <c r="H200" s="404"/>
      <c r="I200" s="171"/>
    </row>
    <row r="201" spans="1:10" x14ac:dyDescent="0.55000000000000004">
      <c r="A201" s="451" t="s">
        <v>1018</v>
      </c>
      <c r="B201" s="451"/>
      <c r="C201" s="451"/>
      <c r="D201" s="451"/>
      <c r="E201" s="451"/>
      <c r="F201" s="451"/>
      <c r="G201" s="451"/>
      <c r="H201" s="451"/>
      <c r="I201" s="451"/>
    </row>
    <row r="202" spans="1:10" x14ac:dyDescent="0.55000000000000004">
      <c r="A202" s="451" t="s">
        <v>707</v>
      </c>
      <c r="B202" s="451"/>
      <c r="C202" s="451"/>
      <c r="D202" s="451"/>
      <c r="E202" s="451"/>
      <c r="F202" s="451"/>
      <c r="G202" s="451"/>
      <c r="H202" s="451"/>
      <c r="I202" s="451"/>
    </row>
    <row r="203" spans="1:10" x14ac:dyDescent="0.55000000000000004">
      <c r="A203" s="451" t="s">
        <v>794</v>
      </c>
      <c r="B203" s="451"/>
      <c r="C203" s="451"/>
      <c r="D203" s="451"/>
      <c r="E203" s="451"/>
      <c r="F203" s="451"/>
      <c r="G203" s="451"/>
      <c r="H203" s="451"/>
      <c r="I203" s="451"/>
    </row>
    <row r="204" spans="1:10" x14ac:dyDescent="0.55000000000000004">
      <c r="A204" s="438" t="s">
        <v>1155</v>
      </c>
      <c r="B204" s="438"/>
      <c r="C204" s="438"/>
      <c r="D204" s="438"/>
      <c r="E204" s="438"/>
      <c r="F204" s="438"/>
      <c r="G204" s="438"/>
      <c r="H204" s="438"/>
      <c r="I204" s="438"/>
    </row>
    <row r="205" spans="1:10" x14ac:dyDescent="0.55000000000000004">
      <c r="A205" s="381" t="s">
        <v>710</v>
      </c>
      <c r="B205" s="381" t="s">
        <v>712</v>
      </c>
      <c r="C205" s="381" t="s">
        <v>1003</v>
      </c>
      <c r="D205" s="382" t="s">
        <v>711</v>
      </c>
      <c r="E205" s="381" t="s">
        <v>713</v>
      </c>
      <c r="F205" s="383" t="s">
        <v>716</v>
      </c>
      <c r="G205" s="383" t="s">
        <v>717</v>
      </c>
      <c r="H205" s="383" t="s">
        <v>718</v>
      </c>
      <c r="I205" s="381" t="s">
        <v>719</v>
      </c>
    </row>
    <row r="206" spans="1:10" x14ac:dyDescent="0.55000000000000004">
      <c r="A206" s="197" t="s">
        <v>720</v>
      </c>
      <c r="B206" s="197" t="s">
        <v>721</v>
      </c>
      <c r="C206" s="197" t="s">
        <v>1004</v>
      </c>
      <c r="D206" s="384"/>
      <c r="E206" s="197"/>
      <c r="F206" s="385"/>
      <c r="G206" s="385" t="s">
        <v>1005</v>
      </c>
      <c r="H206" s="385"/>
      <c r="I206" s="197"/>
    </row>
    <row r="207" spans="1:10" hidden="1" x14ac:dyDescent="0.55000000000000004">
      <c r="A207" s="146"/>
      <c r="B207" s="403">
        <v>100000000680</v>
      </c>
      <c r="C207" s="146">
        <v>0</v>
      </c>
      <c r="D207" s="198" t="s">
        <v>29</v>
      </c>
      <c r="E207" s="158" t="s">
        <v>142</v>
      </c>
      <c r="F207" s="404">
        <v>911395.22</v>
      </c>
      <c r="G207" s="404">
        <v>-314228.3</v>
      </c>
      <c r="H207" s="404">
        <v>597166.92000000004</v>
      </c>
      <c r="I207" s="147"/>
    </row>
    <row r="208" spans="1:10" hidden="1" x14ac:dyDescent="0.55000000000000004">
      <c r="A208" s="146"/>
      <c r="B208" s="403">
        <v>100000000680</v>
      </c>
      <c r="C208" s="146">
        <v>1</v>
      </c>
      <c r="D208" s="198" t="s">
        <v>29</v>
      </c>
      <c r="E208" s="158" t="s">
        <v>142</v>
      </c>
      <c r="F208" s="404">
        <v>916402.88</v>
      </c>
      <c r="G208" s="404">
        <v>-916401.88</v>
      </c>
      <c r="H208" s="158">
        <v>1</v>
      </c>
      <c r="I208" s="158"/>
    </row>
    <row r="209" spans="1:9" x14ac:dyDescent="0.55000000000000004">
      <c r="A209" s="146">
        <v>1</v>
      </c>
      <c r="B209" s="403">
        <v>100000000680</v>
      </c>
      <c r="C209" s="146">
        <v>0</v>
      </c>
      <c r="D209" s="198" t="s">
        <v>29</v>
      </c>
      <c r="E209" s="158" t="s">
        <v>142</v>
      </c>
      <c r="F209" s="404">
        <f>SUM(F207:F208)</f>
        <v>1827798.1</v>
      </c>
      <c r="G209" s="404">
        <f>SUM(G207:G208)</f>
        <v>-1230630.18</v>
      </c>
      <c r="H209" s="404">
        <f>SUM(H207:H208)</f>
        <v>597167.92000000004</v>
      </c>
      <c r="I209" s="147"/>
    </row>
    <row r="210" spans="1:9" hidden="1" x14ac:dyDescent="0.55000000000000004">
      <c r="A210" s="146"/>
      <c r="B210" s="403">
        <v>100000000708</v>
      </c>
      <c r="C210" s="146">
        <v>0</v>
      </c>
      <c r="D210" s="198" t="s">
        <v>29</v>
      </c>
      <c r="E210" s="158" t="s">
        <v>322</v>
      </c>
      <c r="F210" s="404">
        <v>3103780.82</v>
      </c>
      <c r="G210" s="404">
        <v>-844858.46</v>
      </c>
      <c r="H210" s="404">
        <v>2258922.36</v>
      </c>
      <c r="I210" s="158"/>
    </row>
    <row r="211" spans="1:9" hidden="1" x14ac:dyDescent="0.55000000000000004">
      <c r="A211" s="146"/>
      <c r="B211" s="403">
        <v>100000000708</v>
      </c>
      <c r="C211" s="146">
        <v>1</v>
      </c>
      <c r="D211" s="198" t="s">
        <v>29</v>
      </c>
      <c r="E211" s="158" t="s">
        <v>322</v>
      </c>
      <c r="F211" s="404">
        <v>1796219.18</v>
      </c>
      <c r="G211" s="404">
        <v>-1796218.18</v>
      </c>
      <c r="H211" s="158">
        <v>1</v>
      </c>
      <c r="I211" s="158"/>
    </row>
    <row r="212" spans="1:9" x14ac:dyDescent="0.55000000000000004">
      <c r="A212" s="146">
        <v>2</v>
      </c>
      <c r="B212" s="403">
        <v>100000000708</v>
      </c>
      <c r="C212" s="146">
        <v>0</v>
      </c>
      <c r="D212" s="198" t="s">
        <v>29</v>
      </c>
      <c r="E212" s="158" t="s">
        <v>1285</v>
      </c>
      <c r="F212" s="404">
        <f>SUM(F210:F211)</f>
        <v>4900000</v>
      </c>
      <c r="G212" s="404">
        <f>SUM(G210:G211)</f>
        <v>-2641076.6399999997</v>
      </c>
      <c r="H212" s="404">
        <f>SUM(H210:H211)</f>
        <v>2258923.36</v>
      </c>
      <c r="I212" s="158"/>
    </row>
    <row r="213" spans="1:9" hidden="1" x14ac:dyDescent="0.55000000000000004">
      <c r="A213" s="146"/>
      <c r="B213" s="403">
        <v>100000000651</v>
      </c>
      <c r="C213" s="146">
        <v>0</v>
      </c>
      <c r="D213" s="198" t="s">
        <v>29</v>
      </c>
      <c r="E213" s="158" t="s">
        <v>42</v>
      </c>
      <c r="F213" s="404">
        <v>2026325.48</v>
      </c>
      <c r="G213" s="404">
        <v>-551571.88</v>
      </c>
      <c r="H213" s="404">
        <v>1474753.6</v>
      </c>
      <c r="I213" s="158"/>
    </row>
    <row r="214" spans="1:9" hidden="1" x14ac:dyDescent="0.55000000000000004">
      <c r="A214" s="146"/>
      <c r="B214" s="403">
        <v>100000000651</v>
      </c>
      <c r="C214" s="146">
        <v>1</v>
      </c>
      <c r="D214" s="198" t="s">
        <v>29</v>
      </c>
      <c r="E214" s="158" t="s">
        <v>42</v>
      </c>
      <c r="F214" s="404">
        <v>1172674.52</v>
      </c>
      <c r="G214" s="404">
        <v>-1172673.52</v>
      </c>
      <c r="H214" s="158">
        <v>1</v>
      </c>
      <c r="I214" s="158"/>
    </row>
    <row r="215" spans="1:9" x14ac:dyDescent="0.55000000000000004">
      <c r="A215" s="146">
        <v>3</v>
      </c>
      <c r="B215" s="403">
        <v>100000000651</v>
      </c>
      <c r="C215" s="146">
        <v>0</v>
      </c>
      <c r="D215" s="198" t="s">
        <v>29</v>
      </c>
      <c r="E215" s="158" t="s">
        <v>42</v>
      </c>
      <c r="F215" s="404">
        <f>SUM(F213:F214)</f>
        <v>3199000</v>
      </c>
      <c r="G215" s="404">
        <f>SUM(G213:G214)</f>
        <v>-1724245.4</v>
      </c>
      <c r="H215" s="404">
        <f>SUM(H213:H214)</f>
        <v>1474754.6</v>
      </c>
      <c r="I215" s="158"/>
    </row>
    <row r="216" spans="1:9" x14ac:dyDescent="0.55000000000000004">
      <c r="A216" s="146"/>
      <c r="B216" s="146"/>
      <c r="C216" s="146"/>
      <c r="D216" s="198"/>
      <c r="E216" s="158"/>
      <c r="F216" s="73"/>
      <c r="G216" s="73"/>
      <c r="H216" s="73"/>
      <c r="I216" s="158"/>
    </row>
    <row r="217" spans="1:9" x14ac:dyDescent="0.55000000000000004">
      <c r="A217" s="438" t="s">
        <v>1286</v>
      </c>
      <c r="B217" s="438"/>
      <c r="C217" s="438"/>
      <c r="D217" s="438"/>
      <c r="E217" s="438"/>
      <c r="F217" s="438"/>
      <c r="G217" s="438"/>
      <c r="H217" s="438"/>
      <c r="I217" s="438"/>
    </row>
    <row r="218" spans="1:9" x14ac:dyDescent="0.55000000000000004">
      <c r="A218" s="381" t="s">
        <v>710</v>
      </c>
      <c r="B218" s="381" t="s">
        <v>712</v>
      </c>
      <c r="C218" s="381" t="s">
        <v>1003</v>
      </c>
      <c r="D218" s="382" t="s">
        <v>711</v>
      </c>
      <c r="E218" s="381" t="s">
        <v>713</v>
      </c>
      <c r="F218" s="383" t="s">
        <v>716</v>
      </c>
      <c r="G218" s="383" t="s">
        <v>717</v>
      </c>
      <c r="H218" s="383" t="s">
        <v>718</v>
      </c>
      <c r="I218" s="381" t="s">
        <v>719</v>
      </c>
    </row>
    <row r="219" spans="1:9" x14ac:dyDescent="0.55000000000000004">
      <c r="A219" s="197" t="s">
        <v>720</v>
      </c>
      <c r="B219" s="197" t="s">
        <v>721</v>
      </c>
      <c r="C219" s="197" t="s">
        <v>1004</v>
      </c>
      <c r="D219" s="384"/>
      <c r="E219" s="197"/>
      <c r="F219" s="385"/>
      <c r="G219" s="385" t="s">
        <v>1005</v>
      </c>
      <c r="H219" s="385"/>
      <c r="I219" s="197"/>
    </row>
    <row r="220" spans="1:9" hidden="1" x14ac:dyDescent="0.55000000000000004">
      <c r="A220" s="171"/>
      <c r="B220" s="403">
        <v>100000000684</v>
      </c>
      <c r="C220" s="146">
        <v>0</v>
      </c>
      <c r="D220" s="198" t="s">
        <v>29</v>
      </c>
      <c r="E220" s="158" t="s">
        <v>878</v>
      </c>
      <c r="F220" s="404">
        <v>1575890.41</v>
      </c>
      <c r="G220" s="404">
        <v>-514754.51</v>
      </c>
      <c r="H220" s="404">
        <v>1061135.8999999999</v>
      </c>
      <c r="I220" s="171"/>
    </row>
    <row r="221" spans="1:9" hidden="1" x14ac:dyDescent="0.55000000000000004">
      <c r="A221" s="171"/>
      <c r="B221" s="403">
        <v>100000000684</v>
      </c>
      <c r="C221" s="146">
        <v>1</v>
      </c>
      <c r="D221" s="198" t="s">
        <v>29</v>
      </c>
      <c r="E221" s="158" t="s">
        <v>878</v>
      </c>
      <c r="F221" s="404">
        <v>1424109.59</v>
      </c>
      <c r="G221" s="404">
        <v>-1424108.59</v>
      </c>
      <c r="H221" s="158">
        <v>1</v>
      </c>
      <c r="I221" s="171"/>
    </row>
    <row r="222" spans="1:9" x14ac:dyDescent="0.55000000000000004">
      <c r="A222" s="171">
        <v>1</v>
      </c>
      <c r="B222" s="403">
        <v>100000000684</v>
      </c>
      <c r="C222" s="146">
        <v>0</v>
      </c>
      <c r="D222" s="198" t="s">
        <v>29</v>
      </c>
      <c r="E222" s="158" t="s">
        <v>878</v>
      </c>
      <c r="F222" s="404">
        <f>SUM(F220:F221)</f>
        <v>3000000</v>
      </c>
      <c r="G222" s="404">
        <f>SUM(G220:G221)</f>
        <v>-1938863.1</v>
      </c>
      <c r="H222" s="404">
        <f>SUM(H220:H221)</f>
        <v>1061136.8999999999</v>
      </c>
      <c r="I222" s="171"/>
    </row>
    <row r="223" spans="1:9" hidden="1" x14ac:dyDescent="0.55000000000000004">
      <c r="A223" s="171"/>
      <c r="B223" s="403">
        <v>100000000673</v>
      </c>
      <c r="C223" s="146">
        <v>0</v>
      </c>
      <c r="D223" s="198" t="s">
        <v>29</v>
      </c>
      <c r="E223" s="158" t="s">
        <v>135</v>
      </c>
      <c r="F223" s="404">
        <v>963072.88</v>
      </c>
      <c r="G223" s="404">
        <v>-343590.63</v>
      </c>
      <c r="H223" s="404">
        <v>619482.25</v>
      </c>
      <c r="I223" s="171"/>
    </row>
    <row r="224" spans="1:9" hidden="1" x14ac:dyDescent="0.55000000000000004">
      <c r="A224" s="171"/>
      <c r="B224" s="403">
        <v>100000000673</v>
      </c>
      <c r="C224" s="146">
        <v>1</v>
      </c>
      <c r="D224" s="198" t="s">
        <v>29</v>
      </c>
      <c r="E224" s="158" t="s">
        <v>135</v>
      </c>
      <c r="F224" s="404">
        <v>1028927.12</v>
      </c>
      <c r="G224" s="404">
        <v>-1028926.12</v>
      </c>
      <c r="H224" s="158">
        <v>1</v>
      </c>
      <c r="I224" s="171"/>
    </row>
    <row r="225" spans="1:9" x14ac:dyDescent="0.55000000000000004">
      <c r="A225" s="171">
        <v>2</v>
      </c>
      <c r="B225" s="403">
        <v>100000000673</v>
      </c>
      <c r="C225" s="146">
        <v>0</v>
      </c>
      <c r="D225" s="198" t="s">
        <v>29</v>
      </c>
      <c r="E225" s="158" t="s">
        <v>135</v>
      </c>
      <c r="F225" s="404">
        <f>SUM(F223:F224)</f>
        <v>1992000</v>
      </c>
      <c r="G225" s="404">
        <f>SUM(G223:G224)</f>
        <v>-1372516.75</v>
      </c>
      <c r="H225" s="404">
        <f>SUM(H223:H224)</f>
        <v>619483.25</v>
      </c>
      <c r="I225" s="171"/>
    </row>
    <row r="226" spans="1:9" hidden="1" x14ac:dyDescent="0.55000000000000004">
      <c r="A226" s="171"/>
      <c r="B226" s="403">
        <v>100000000672</v>
      </c>
      <c r="C226" s="146">
        <v>0</v>
      </c>
      <c r="D226" s="198" t="s">
        <v>29</v>
      </c>
      <c r="E226" s="158" t="s">
        <v>134</v>
      </c>
      <c r="F226" s="404">
        <v>2410958.9</v>
      </c>
      <c r="G226" s="404">
        <v>-860145.58</v>
      </c>
      <c r="H226" s="404">
        <v>1550813.32</v>
      </c>
      <c r="I226" s="171"/>
    </row>
    <row r="227" spans="1:9" hidden="1" x14ac:dyDescent="0.55000000000000004">
      <c r="A227" s="171"/>
      <c r="B227" s="403">
        <v>100000000672</v>
      </c>
      <c r="C227" s="146">
        <v>1</v>
      </c>
      <c r="D227" s="198" t="s">
        <v>29</v>
      </c>
      <c r="E227" s="158" t="s">
        <v>134</v>
      </c>
      <c r="F227" s="404">
        <v>2589041.1</v>
      </c>
      <c r="G227" s="404">
        <v>-2589040.1</v>
      </c>
      <c r="H227" s="158">
        <v>1</v>
      </c>
      <c r="I227" s="171"/>
    </row>
    <row r="228" spans="1:9" x14ac:dyDescent="0.55000000000000004">
      <c r="A228" s="171">
        <v>3</v>
      </c>
      <c r="B228" s="403">
        <v>100000000672</v>
      </c>
      <c r="C228" s="146">
        <v>0</v>
      </c>
      <c r="D228" s="198" t="s">
        <v>29</v>
      </c>
      <c r="E228" s="158" t="s">
        <v>134</v>
      </c>
      <c r="F228" s="404">
        <f>SUM(F226:F227)</f>
        <v>5000000</v>
      </c>
      <c r="G228" s="404">
        <f>SUM(G226:G227)</f>
        <v>-3449185.68</v>
      </c>
      <c r="H228" s="404">
        <f>SUM(H226:H227)</f>
        <v>1550814.32</v>
      </c>
      <c r="I228" s="171"/>
    </row>
    <row r="229" spans="1:9" hidden="1" x14ac:dyDescent="0.55000000000000004">
      <c r="A229" s="171"/>
      <c r="B229" s="403">
        <v>100000000681</v>
      </c>
      <c r="C229" s="146">
        <v>0</v>
      </c>
      <c r="D229" s="198" t="s">
        <v>29</v>
      </c>
      <c r="E229" s="158" t="s">
        <v>143</v>
      </c>
      <c r="F229" s="404">
        <v>1559029.86</v>
      </c>
      <c r="G229" s="404">
        <v>-543673.51</v>
      </c>
      <c r="H229" s="404">
        <v>1015356.35</v>
      </c>
      <c r="I229" s="171"/>
    </row>
    <row r="230" spans="1:9" hidden="1" x14ac:dyDescent="0.55000000000000004">
      <c r="A230" s="146"/>
      <c r="B230" s="403">
        <v>100000000681</v>
      </c>
      <c r="C230" s="146">
        <v>1</v>
      </c>
      <c r="D230" s="198" t="s">
        <v>29</v>
      </c>
      <c r="E230" s="158" t="s">
        <v>143</v>
      </c>
      <c r="F230" s="404">
        <v>1584870.14</v>
      </c>
      <c r="G230" s="404">
        <v>-1584869.14</v>
      </c>
      <c r="H230" s="158">
        <v>1</v>
      </c>
      <c r="I230" s="147"/>
    </row>
    <row r="231" spans="1:9" x14ac:dyDescent="0.55000000000000004">
      <c r="A231" s="171">
        <v>4</v>
      </c>
      <c r="B231" s="403">
        <v>100000000681</v>
      </c>
      <c r="C231" s="146">
        <v>0</v>
      </c>
      <c r="D231" s="198" t="s">
        <v>29</v>
      </c>
      <c r="E231" s="158" t="s">
        <v>143</v>
      </c>
      <c r="F231" s="404">
        <f>SUM(F229:F230)</f>
        <v>3143900</v>
      </c>
      <c r="G231" s="404">
        <f>SUM(G229:G230)</f>
        <v>-2128542.65</v>
      </c>
      <c r="H231" s="404">
        <f>SUM(H229:H230)</f>
        <v>1015357.35</v>
      </c>
      <c r="I231" s="171"/>
    </row>
    <row r="232" spans="1:9" hidden="1" x14ac:dyDescent="0.55000000000000004">
      <c r="A232" s="146"/>
      <c r="B232" s="403">
        <v>100000000665</v>
      </c>
      <c r="C232" s="146">
        <v>0</v>
      </c>
      <c r="D232" s="198" t="s">
        <v>29</v>
      </c>
      <c r="E232" s="158" t="s">
        <v>127</v>
      </c>
      <c r="F232" s="404">
        <v>319119.34000000003</v>
      </c>
      <c r="G232" s="404">
        <v>-86865.25</v>
      </c>
      <c r="H232" s="404">
        <v>232254.09</v>
      </c>
      <c r="I232" s="158"/>
    </row>
    <row r="233" spans="1:9" hidden="1" x14ac:dyDescent="0.55000000000000004">
      <c r="A233" s="146"/>
      <c r="B233" s="403">
        <v>100000000665</v>
      </c>
      <c r="C233" s="146">
        <v>1</v>
      </c>
      <c r="D233" s="198" t="s">
        <v>29</v>
      </c>
      <c r="E233" s="158" t="s">
        <v>127</v>
      </c>
      <c r="F233" s="404">
        <v>184680.66</v>
      </c>
      <c r="G233" s="404">
        <v>-184679.66</v>
      </c>
      <c r="H233" s="158">
        <v>1</v>
      </c>
      <c r="I233" s="158"/>
    </row>
    <row r="234" spans="1:9" x14ac:dyDescent="0.55000000000000004">
      <c r="A234" s="146">
        <v>5</v>
      </c>
      <c r="B234" s="403">
        <v>100000000665</v>
      </c>
      <c r="C234" s="146">
        <v>0</v>
      </c>
      <c r="D234" s="198" t="s">
        <v>29</v>
      </c>
      <c r="E234" s="158" t="s">
        <v>1336</v>
      </c>
      <c r="F234" s="404">
        <f>SUM(F232:F233)</f>
        <v>503800</v>
      </c>
      <c r="G234" s="404">
        <f>SUM(G232:G233)</f>
        <v>-271544.91000000003</v>
      </c>
      <c r="H234" s="404">
        <f>SUM(H232:H233)</f>
        <v>232255.09</v>
      </c>
      <c r="I234" s="158"/>
    </row>
    <row r="235" spans="1:9" hidden="1" x14ac:dyDescent="0.55000000000000004">
      <c r="A235" s="171"/>
      <c r="B235" s="403">
        <v>100000000679</v>
      </c>
      <c r="C235" s="146">
        <v>0</v>
      </c>
      <c r="D235" s="198" t="s">
        <v>29</v>
      </c>
      <c r="E235" s="158" t="s">
        <v>141</v>
      </c>
      <c r="F235" s="404">
        <v>1095836.8</v>
      </c>
      <c r="G235" s="404">
        <v>-377819.55</v>
      </c>
      <c r="H235" s="404">
        <v>718017.25</v>
      </c>
      <c r="I235" s="171"/>
    </row>
    <row r="236" spans="1:9" hidden="1" x14ac:dyDescent="0.55000000000000004">
      <c r="A236" s="171"/>
      <c r="B236" s="403">
        <v>100000000679</v>
      </c>
      <c r="C236" s="146">
        <v>1</v>
      </c>
      <c r="D236" s="198" t="s">
        <v>29</v>
      </c>
      <c r="E236" s="158" t="s">
        <v>141</v>
      </c>
      <c r="F236" s="404">
        <v>1102663.2</v>
      </c>
      <c r="G236" s="404">
        <v>-1102662.2</v>
      </c>
      <c r="H236" s="158">
        <v>1</v>
      </c>
      <c r="I236" s="171"/>
    </row>
    <row r="237" spans="1:9" x14ac:dyDescent="0.55000000000000004">
      <c r="A237" s="171">
        <v>6</v>
      </c>
      <c r="B237" s="403">
        <v>100000000679</v>
      </c>
      <c r="C237" s="146">
        <v>0</v>
      </c>
      <c r="D237" s="198" t="s">
        <v>29</v>
      </c>
      <c r="E237" s="158" t="s">
        <v>141</v>
      </c>
      <c r="F237" s="404">
        <f>SUM(F235:F236)</f>
        <v>2198500</v>
      </c>
      <c r="G237" s="404">
        <f>SUM(G235:G236)</f>
        <v>-1480481.75</v>
      </c>
      <c r="H237" s="404">
        <f>SUM(H235:H236)</f>
        <v>718018.25</v>
      </c>
      <c r="I237" s="171"/>
    </row>
    <row r="238" spans="1:9" x14ac:dyDescent="0.55000000000000004">
      <c r="A238" s="171"/>
      <c r="B238" s="403"/>
      <c r="C238" s="146"/>
      <c r="D238" s="198"/>
      <c r="E238" s="158"/>
      <c r="F238" s="404"/>
      <c r="G238" s="404"/>
      <c r="H238" s="158"/>
      <c r="I238" s="171"/>
    </row>
    <row r="239" spans="1:9" x14ac:dyDescent="0.55000000000000004">
      <c r="A239" s="438" t="s">
        <v>1331</v>
      </c>
      <c r="B239" s="438"/>
      <c r="C239" s="438"/>
      <c r="D239" s="438"/>
      <c r="E239" s="438"/>
      <c r="F239" s="438"/>
      <c r="G239" s="438"/>
      <c r="H239" s="438"/>
      <c r="I239" s="438"/>
    </row>
    <row r="240" spans="1:9" x14ac:dyDescent="0.55000000000000004">
      <c r="A240" s="381" t="s">
        <v>710</v>
      </c>
      <c r="B240" s="381" t="s">
        <v>712</v>
      </c>
      <c r="C240" s="381" t="s">
        <v>1003</v>
      </c>
      <c r="D240" s="382" t="s">
        <v>711</v>
      </c>
      <c r="E240" s="381" t="s">
        <v>713</v>
      </c>
      <c r="F240" s="383" t="s">
        <v>716</v>
      </c>
      <c r="G240" s="383" t="s">
        <v>717</v>
      </c>
      <c r="H240" s="383" t="s">
        <v>718</v>
      </c>
      <c r="I240" s="381" t="s">
        <v>719</v>
      </c>
    </row>
    <row r="241" spans="1:9" x14ac:dyDescent="0.55000000000000004">
      <c r="A241" s="197" t="s">
        <v>720</v>
      </c>
      <c r="B241" s="197" t="s">
        <v>721</v>
      </c>
      <c r="C241" s="197" t="s">
        <v>1004</v>
      </c>
      <c r="D241" s="384"/>
      <c r="E241" s="197"/>
      <c r="F241" s="385"/>
      <c r="G241" s="385" t="s">
        <v>1005</v>
      </c>
      <c r="H241" s="385"/>
      <c r="I241" s="197"/>
    </row>
    <row r="242" spans="1:9" hidden="1" x14ac:dyDescent="0.55000000000000004">
      <c r="A242" s="146"/>
      <c r="B242" s="403">
        <v>100000000661</v>
      </c>
      <c r="C242" s="146">
        <v>0</v>
      </c>
      <c r="D242" s="198" t="s">
        <v>29</v>
      </c>
      <c r="E242" s="158" t="s">
        <v>943</v>
      </c>
      <c r="F242" s="404">
        <v>274612.05</v>
      </c>
      <c r="G242" s="404">
        <v>-86095.57</v>
      </c>
      <c r="H242" s="404">
        <v>188516.48000000001</v>
      </c>
      <c r="I242" s="147"/>
    </row>
    <row r="243" spans="1:9" hidden="1" x14ac:dyDescent="0.55000000000000004">
      <c r="A243" s="146"/>
      <c r="B243" s="403">
        <v>100000000661</v>
      </c>
      <c r="C243" s="146">
        <v>1</v>
      </c>
      <c r="D243" s="198" t="s">
        <v>29</v>
      </c>
      <c r="E243" s="158" t="s">
        <v>943</v>
      </c>
      <c r="F243" s="404">
        <v>226387.95</v>
      </c>
      <c r="G243" s="404">
        <v>-226386.95</v>
      </c>
      <c r="H243" s="158">
        <v>1</v>
      </c>
      <c r="I243" s="158"/>
    </row>
    <row r="244" spans="1:9" x14ac:dyDescent="0.55000000000000004">
      <c r="A244" s="146">
        <v>1</v>
      </c>
      <c r="B244" s="403">
        <v>100000000661</v>
      </c>
      <c r="C244" s="146">
        <v>0</v>
      </c>
      <c r="D244" s="198" t="s">
        <v>29</v>
      </c>
      <c r="E244" s="158" t="s">
        <v>943</v>
      </c>
      <c r="F244" s="404">
        <f>SUM(F242:F243)</f>
        <v>501000</v>
      </c>
      <c r="G244" s="404">
        <f>SUM(G242:G243)</f>
        <v>-312482.52</v>
      </c>
      <c r="H244" s="404">
        <f>SUM(H242:H243)</f>
        <v>188517.48</v>
      </c>
      <c r="I244" s="147"/>
    </row>
    <row r="245" spans="1:9" x14ac:dyDescent="0.55000000000000004">
      <c r="A245" s="146"/>
      <c r="B245" s="146"/>
      <c r="C245" s="146"/>
      <c r="D245" s="198"/>
      <c r="E245" s="158"/>
      <c r="F245" s="73"/>
      <c r="G245" s="73"/>
      <c r="H245" s="73"/>
      <c r="I245" s="158"/>
    </row>
    <row r="246" spans="1:9" x14ac:dyDescent="0.55000000000000004">
      <c r="A246" s="438" t="s">
        <v>1156</v>
      </c>
      <c r="B246" s="438"/>
      <c r="C246" s="438"/>
      <c r="D246" s="438"/>
      <c r="E246" s="438"/>
      <c r="F246" s="438"/>
      <c r="G246" s="438"/>
      <c r="H246" s="438"/>
      <c r="I246" s="438"/>
    </row>
    <row r="247" spans="1:9" x14ac:dyDescent="0.55000000000000004">
      <c r="A247" s="381" t="s">
        <v>710</v>
      </c>
      <c r="B247" s="381" t="s">
        <v>712</v>
      </c>
      <c r="C247" s="381" t="s">
        <v>1003</v>
      </c>
      <c r="D247" s="382" t="s">
        <v>711</v>
      </c>
      <c r="E247" s="381" t="s">
        <v>713</v>
      </c>
      <c r="F247" s="383" t="s">
        <v>716</v>
      </c>
      <c r="G247" s="383" t="s">
        <v>717</v>
      </c>
      <c r="H247" s="383" t="s">
        <v>718</v>
      </c>
      <c r="I247" s="381" t="s">
        <v>719</v>
      </c>
    </row>
    <row r="248" spans="1:9" x14ac:dyDescent="0.55000000000000004">
      <c r="A248" s="197" t="s">
        <v>720</v>
      </c>
      <c r="B248" s="197" t="s">
        <v>721</v>
      </c>
      <c r="C248" s="197" t="s">
        <v>1004</v>
      </c>
      <c r="D248" s="384"/>
      <c r="E248" s="197"/>
      <c r="F248" s="385"/>
      <c r="G248" s="385" t="s">
        <v>1005</v>
      </c>
      <c r="H248" s="385"/>
      <c r="I248" s="197"/>
    </row>
    <row r="249" spans="1:9" hidden="1" x14ac:dyDescent="0.55000000000000004">
      <c r="A249" s="146"/>
      <c r="B249" s="405">
        <v>100000000646</v>
      </c>
      <c r="C249" s="394">
        <v>0</v>
      </c>
      <c r="D249" s="395" t="s">
        <v>29</v>
      </c>
      <c r="E249" s="148" t="s">
        <v>37</v>
      </c>
      <c r="F249" s="406">
        <v>562872.51</v>
      </c>
      <c r="G249" s="406">
        <v>-171238.04</v>
      </c>
      <c r="H249" s="406">
        <v>391634.47</v>
      </c>
      <c r="I249" s="147"/>
    </row>
    <row r="250" spans="1:9" hidden="1" x14ac:dyDescent="0.55000000000000004">
      <c r="A250" s="227"/>
      <c r="B250" s="405">
        <v>100000000646</v>
      </c>
      <c r="C250" s="394">
        <v>1</v>
      </c>
      <c r="D250" s="395" t="s">
        <v>29</v>
      </c>
      <c r="E250" s="148" t="s">
        <v>37</v>
      </c>
      <c r="F250" s="406">
        <v>434127.49</v>
      </c>
      <c r="G250" s="406">
        <v>-434126.49</v>
      </c>
      <c r="H250" s="148">
        <v>1</v>
      </c>
      <c r="I250" s="158"/>
    </row>
    <row r="251" spans="1:9" x14ac:dyDescent="0.55000000000000004">
      <c r="A251" s="146">
        <v>1</v>
      </c>
      <c r="B251" s="403">
        <v>100000000646</v>
      </c>
      <c r="C251" s="146">
        <v>0</v>
      </c>
      <c r="D251" s="198" t="s">
        <v>29</v>
      </c>
      <c r="E251" s="158" t="s">
        <v>37</v>
      </c>
      <c r="F251" s="404">
        <f>SUM(F249:F250)</f>
        <v>997000</v>
      </c>
      <c r="G251" s="404">
        <f>SUM(G249:G250)</f>
        <v>-605364.53</v>
      </c>
      <c r="H251" s="404">
        <f>SUM(H249:H250)</f>
        <v>391635.47</v>
      </c>
      <c r="I251" s="147"/>
    </row>
    <row r="252" spans="1:9" x14ac:dyDescent="0.55000000000000004">
      <c r="A252" s="146"/>
      <c r="B252" s="146"/>
      <c r="C252" s="146"/>
      <c r="D252" s="198"/>
      <c r="E252" s="158"/>
      <c r="F252" s="73"/>
      <c r="G252" s="73"/>
      <c r="H252" s="73"/>
      <c r="I252" s="158"/>
    </row>
    <row r="253" spans="1:9" x14ac:dyDescent="0.55000000000000004">
      <c r="A253" s="438" t="s">
        <v>1157</v>
      </c>
      <c r="B253" s="438"/>
      <c r="C253" s="438"/>
      <c r="D253" s="438"/>
      <c r="E253" s="438"/>
      <c r="F253" s="438"/>
      <c r="G253" s="438"/>
      <c r="H253" s="438"/>
      <c r="I253" s="438"/>
    </row>
    <row r="254" spans="1:9" x14ac:dyDescent="0.55000000000000004">
      <c r="A254" s="381" t="s">
        <v>710</v>
      </c>
      <c r="B254" s="381" t="s">
        <v>712</v>
      </c>
      <c r="C254" s="381" t="s">
        <v>1003</v>
      </c>
      <c r="D254" s="382" t="s">
        <v>711</v>
      </c>
      <c r="E254" s="381" t="s">
        <v>713</v>
      </c>
      <c r="F254" s="383" t="s">
        <v>716</v>
      </c>
      <c r="G254" s="383" t="s">
        <v>717</v>
      </c>
      <c r="H254" s="383" t="s">
        <v>718</v>
      </c>
      <c r="I254" s="381" t="s">
        <v>719</v>
      </c>
    </row>
    <row r="255" spans="1:9" x14ac:dyDescent="0.55000000000000004">
      <c r="A255" s="197" t="s">
        <v>720</v>
      </c>
      <c r="B255" s="197" t="s">
        <v>721</v>
      </c>
      <c r="C255" s="197" t="s">
        <v>1004</v>
      </c>
      <c r="D255" s="384"/>
      <c r="E255" s="197"/>
      <c r="F255" s="385"/>
      <c r="G255" s="385" t="s">
        <v>1005</v>
      </c>
      <c r="H255" s="385"/>
      <c r="I255" s="197"/>
    </row>
    <row r="256" spans="1:9" hidden="1" x14ac:dyDescent="0.55000000000000004">
      <c r="A256" s="146"/>
      <c r="B256" s="403">
        <v>100000000660</v>
      </c>
      <c r="C256" s="146">
        <v>0</v>
      </c>
      <c r="D256" s="198" t="s">
        <v>29</v>
      </c>
      <c r="E256" s="158" t="s">
        <v>1287</v>
      </c>
      <c r="F256" s="404">
        <v>206736.02</v>
      </c>
      <c r="G256" s="404">
        <v>-67529</v>
      </c>
      <c r="H256" s="404">
        <v>139207.01999999999</v>
      </c>
      <c r="I256" s="147"/>
    </row>
    <row r="257" spans="1:9" hidden="1" x14ac:dyDescent="0.55000000000000004">
      <c r="A257" s="146"/>
      <c r="B257" s="403">
        <v>100000000660</v>
      </c>
      <c r="C257" s="146">
        <v>1</v>
      </c>
      <c r="D257" s="198" t="s">
        <v>29</v>
      </c>
      <c r="E257" s="158" t="s">
        <v>1287</v>
      </c>
      <c r="F257" s="404">
        <v>183163.98</v>
      </c>
      <c r="G257" s="404">
        <v>-183162.98</v>
      </c>
      <c r="H257" s="158">
        <v>1</v>
      </c>
      <c r="I257" s="158"/>
    </row>
    <row r="258" spans="1:9" x14ac:dyDescent="0.55000000000000004">
      <c r="A258" s="146">
        <v>1</v>
      </c>
      <c r="B258" s="403">
        <v>100000000660</v>
      </c>
      <c r="C258" s="146">
        <v>0</v>
      </c>
      <c r="D258" s="198" t="s">
        <v>29</v>
      </c>
      <c r="E258" s="158" t="s">
        <v>1287</v>
      </c>
      <c r="F258" s="404">
        <v>206736.02</v>
      </c>
      <c r="G258" s="404">
        <v>-67529</v>
      </c>
      <c r="H258" s="404">
        <v>139207.01999999999</v>
      </c>
      <c r="I258" s="147"/>
    </row>
    <row r="259" spans="1:9" x14ac:dyDescent="0.55000000000000004">
      <c r="A259" s="146"/>
      <c r="B259" s="146"/>
      <c r="C259" s="146"/>
      <c r="D259" s="198"/>
      <c r="E259" s="158"/>
      <c r="F259" s="73"/>
      <c r="G259" s="73"/>
      <c r="H259" s="73"/>
      <c r="I259" s="158"/>
    </row>
    <row r="260" spans="1:9" ht="29.45" customHeight="1" x14ac:dyDescent="0.55000000000000004">
      <c r="A260" s="438" t="s">
        <v>1158</v>
      </c>
      <c r="B260" s="438"/>
      <c r="C260" s="438"/>
      <c r="D260" s="438"/>
      <c r="E260" s="438"/>
      <c r="F260" s="438"/>
      <c r="G260" s="438"/>
      <c r="H260" s="438"/>
      <c r="I260" s="438"/>
    </row>
    <row r="261" spans="1:9" x14ac:dyDescent="0.55000000000000004">
      <c r="A261" s="381" t="s">
        <v>710</v>
      </c>
      <c r="B261" s="381" t="s">
        <v>712</v>
      </c>
      <c r="C261" s="381" t="s">
        <v>1003</v>
      </c>
      <c r="D261" s="382" t="s">
        <v>711</v>
      </c>
      <c r="E261" s="381" t="s">
        <v>713</v>
      </c>
      <c r="F261" s="383" t="s">
        <v>716</v>
      </c>
      <c r="G261" s="383" t="s">
        <v>717</v>
      </c>
      <c r="H261" s="383" t="s">
        <v>718</v>
      </c>
      <c r="I261" s="381" t="s">
        <v>719</v>
      </c>
    </row>
    <row r="262" spans="1:9" x14ac:dyDescent="0.55000000000000004">
      <c r="A262" s="197" t="s">
        <v>720</v>
      </c>
      <c r="B262" s="197" t="s">
        <v>721</v>
      </c>
      <c r="C262" s="197" t="s">
        <v>1004</v>
      </c>
      <c r="D262" s="384"/>
      <c r="E262" s="197"/>
      <c r="F262" s="385"/>
      <c r="G262" s="385" t="s">
        <v>1005</v>
      </c>
      <c r="H262" s="385"/>
      <c r="I262" s="197"/>
    </row>
    <row r="263" spans="1:9" hidden="1" x14ac:dyDescent="0.55000000000000004">
      <c r="A263" s="146"/>
      <c r="B263" s="403">
        <v>100000000664</v>
      </c>
      <c r="C263" s="146">
        <v>0</v>
      </c>
      <c r="D263" s="198" t="s">
        <v>29</v>
      </c>
      <c r="E263" s="158" t="s">
        <v>126</v>
      </c>
      <c r="F263" s="404">
        <v>1243412.6000000001</v>
      </c>
      <c r="G263" s="404">
        <v>-338460.65</v>
      </c>
      <c r="H263" s="404">
        <v>904951.95</v>
      </c>
      <c r="I263" s="147"/>
    </row>
    <row r="264" spans="1:9" hidden="1" x14ac:dyDescent="0.55000000000000004">
      <c r="A264" s="146"/>
      <c r="B264" s="403">
        <v>100000000664</v>
      </c>
      <c r="C264" s="146">
        <v>1</v>
      </c>
      <c r="D264" s="198" t="s">
        <v>29</v>
      </c>
      <c r="E264" s="158" t="s">
        <v>126</v>
      </c>
      <c r="F264" s="404">
        <v>719587.4</v>
      </c>
      <c r="G264" s="404">
        <v>-719586.4</v>
      </c>
      <c r="H264" s="158">
        <v>1</v>
      </c>
      <c r="I264" s="158"/>
    </row>
    <row r="265" spans="1:9" x14ac:dyDescent="0.55000000000000004">
      <c r="A265" s="146">
        <v>1</v>
      </c>
      <c r="B265" s="403">
        <v>100000000664</v>
      </c>
      <c r="C265" s="146">
        <v>0</v>
      </c>
      <c r="D265" s="198" t="s">
        <v>29</v>
      </c>
      <c r="E265" s="158" t="s">
        <v>1288</v>
      </c>
      <c r="F265" s="404">
        <f>SUM(F263:F264)</f>
        <v>1963000</v>
      </c>
      <c r="G265" s="404">
        <f>SUM(G263:G264)</f>
        <v>-1058047.05</v>
      </c>
      <c r="H265" s="404">
        <f>SUM(H263:H264)</f>
        <v>904952.95</v>
      </c>
      <c r="I265" s="147"/>
    </row>
    <row r="266" spans="1:9" x14ac:dyDescent="0.55000000000000004">
      <c r="A266" s="146"/>
      <c r="B266" s="146"/>
      <c r="C266" s="146"/>
      <c r="D266" s="198"/>
      <c r="E266" s="158"/>
      <c r="F266" s="73"/>
      <c r="G266" s="73"/>
      <c r="H266" s="73"/>
      <c r="I266" s="158"/>
    </row>
    <row r="267" spans="1:9" x14ac:dyDescent="0.55000000000000004">
      <c r="A267" s="438" t="s">
        <v>1159</v>
      </c>
      <c r="B267" s="438"/>
      <c r="C267" s="438"/>
      <c r="D267" s="438"/>
      <c r="E267" s="438"/>
      <c r="F267" s="438"/>
      <c r="G267" s="438"/>
      <c r="H267" s="438"/>
      <c r="I267" s="438"/>
    </row>
    <row r="268" spans="1:9" x14ac:dyDescent="0.55000000000000004">
      <c r="A268" s="381" t="s">
        <v>710</v>
      </c>
      <c r="B268" s="381" t="s">
        <v>712</v>
      </c>
      <c r="C268" s="381" t="s">
        <v>1003</v>
      </c>
      <c r="D268" s="382" t="s">
        <v>711</v>
      </c>
      <c r="E268" s="381" t="s">
        <v>713</v>
      </c>
      <c r="F268" s="383" t="s">
        <v>716</v>
      </c>
      <c r="G268" s="383" t="s">
        <v>717</v>
      </c>
      <c r="H268" s="383" t="s">
        <v>718</v>
      </c>
      <c r="I268" s="381" t="s">
        <v>719</v>
      </c>
    </row>
    <row r="269" spans="1:9" x14ac:dyDescent="0.55000000000000004">
      <c r="A269" s="197" t="s">
        <v>720</v>
      </c>
      <c r="B269" s="197" t="s">
        <v>721</v>
      </c>
      <c r="C269" s="197" t="s">
        <v>1004</v>
      </c>
      <c r="D269" s="384"/>
      <c r="E269" s="197"/>
      <c r="F269" s="385"/>
      <c r="G269" s="385" t="s">
        <v>1005</v>
      </c>
      <c r="H269" s="385"/>
      <c r="I269" s="197"/>
    </row>
    <row r="270" spans="1:9" hidden="1" x14ac:dyDescent="0.55000000000000004">
      <c r="A270" s="146"/>
      <c r="B270" s="403">
        <v>100000000666</v>
      </c>
      <c r="C270" s="146">
        <v>0</v>
      </c>
      <c r="D270" s="198" t="s">
        <v>29</v>
      </c>
      <c r="E270" s="158" t="s">
        <v>128</v>
      </c>
      <c r="F270" s="404">
        <v>190027.4</v>
      </c>
      <c r="G270" s="404">
        <v>-51726.03</v>
      </c>
      <c r="H270" s="404">
        <v>138301.37</v>
      </c>
      <c r="I270" s="147"/>
    </row>
    <row r="271" spans="1:9" hidden="1" x14ac:dyDescent="0.55000000000000004">
      <c r="A271" s="146"/>
      <c r="B271" s="403">
        <v>100000000666</v>
      </c>
      <c r="C271" s="146">
        <v>1</v>
      </c>
      <c r="D271" s="198" t="s">
        <v>29</v>
      </c>
      <c r="E271" s="158" t="s">
        <v>128</v>
      </c>
      <c r="F271" s="404">
        <v>109972.6</v>
      </c>
      <c r="G271" s="404">
        <v>-109971.6</v>
      </c>
      <c r="H271" s="158">
        <v>1</v>
      </c>
      <c r="I271" s="158"/>
    </row>
    <row r="272" spans="1:9" x14ac:dyDescent="0.55000000000000004">
      <c r="A272" s="146">
        <v>1</v>
      </c>
      <c r="B272" s="403">
        <v>100000000666</v>
      </c>
      <c r="C272" s="146">
        <v>0</v>
      </c>
      <c r="D272" s="198" t="s">
        <v>29</v>
      </c>
      <c r="E272" s="158" t="s">
        <v>128</v>
      </c>
      <c r="F272" s="404">
        <f>SUM(F270:F271)</f>
        <v>300000</v>
      </c>
      <c r="G272" s="404">
        <f>SUM(G270:G271)</f>
        <v>-161697.63</v>
      </c>
      <c r="H272" s="404">
        <f>SUM(H270:H271)</f>
        <v>138302.37</v>
      </c>
      <c r="I272" s="147"/>
    </row>
    <row r="273" spans="1:9" x14ac:dyDescent="0.55000000000000004">
      <c r="A273" s="146"/>
      <c r="B273" s="146"/>
      <c r="C273" s="146"/>
      <c r="D273" s="198"/>
      <c r="E273" s="158"/>
      <c r="F273" s="73"/>
      <c r="G273" s="73"/>
      <c r="H273" s="73"/>
      <c r="I273" s="158"/>
    </row>
    <row r="274" spans="1:9" x14ac:dyDescent="0.55000000000000004">
      <c r="A274" s="438" t="s">
        <v>1160</v>
      </c>
      <c r="B274" s="438"/>
      <c r="C274" s="438"/>
      <c r="D274" s="438"/>
      <c r="E274" s="438"/>
      <c r="F274" s="438"/>
      <c r="G274" s="438"/>
      <c r="H274" s="438"/>
      <c r="I274" s="438"/>
    </row>
    <row r="275" spans="1:9" x14ac:dyDescent="0.55000000000000004">
      <c r="A275" s="381" t="s">
        <v>710</v>
      </c>
      <c r="B275" s="381" t="s">
        <v>712</v>
      </c>
      <c r="C275" s="381" t="s">
        <v>1003</v>
      </c>
      <c r="D275" s="382" t="s">
        <v>711</v>
      </c>
      <c r="E275" s="381" t="s">
        <v>713</v>
      </c>
      <c r="F275" s="383" t="s">
        <v>716</v>
      </c>
      <c r="G275" s="383" t="s">
        <v>717</v>
      </c>
      <c r="H275" s="383" t="s">
        <v>718</v>
      </c>
      <c r="I275" s="381" t="s">
        <v>719</v>
      </c>
    </row>
    <row r="276" spans="1:9" x14ac:dyDescent="0.55000000000000004">
      <c r="A276" s="197" t="s">
        <v>720</v>
      </c>
      <c r="B276" s="197" t="s">
        <v>721</v>
      </c>
      <c r="C276" s="197" t="s">
        <v>1004</v>
      </c>
      <c r="D276" s="384"/>
      <c r="E276" s="197"/>
      <c r="F276" s="385"/>
      <c r="G276" s="385" t="s">
        <v>1005</v>
      </c>
      <c r="H276" s="385"/>
      <c r="I276" s="197"/>
    </row>
    <row r="277" spans="1:9" hidden="1" x14ac:dyDescent="0.55000000000000004">
      <c r="A277" s="146"/>
      <c r="B277" s="405">
        <v>100000000685</v>
      </c>
      <c r="C277" s="394">
        <v>0</v>
      </c>
      <c r="D277" s="394" t="s">
        <v>29</v>
      </c>
      <c r="E277" s="148" t="s">
        <v>1289</v>
      </c>
      <c r="F277" s="406">
        <v>575013.69999999995</v>
      </c>
      <c r="G277" s="406">
        <v>-189861.11</v>
      </c>
      <c r="H277" s="406">
        <v>385152.59</v>
      </c>
      <c r="I277" s="147"/>
    </row>
    <row r="278" spans="1:9" hidden="1" x14ac:dyDescent="0.55000000000000004">
      <c r="A278" s="227"/>
      <c r="B278" s="405">
        <v>100000000685</v>
      </c>
      <c r="C278" s="394">
        <v>1</v>
      </c>
      <c r="D278" s="394" t="s">
        <v>29</v>
      </c>
      <c r="E278" s="148" t="s">
        <v>1289</v>
      </c>
      <c r="F278" s="406">
        <v>524986.30000000005</v>
      </c>
      <c r="G278" s="406">
        <v>-524985.30000000005</v>
      </c>
      <c r="H278" s="148">
        <v>1</v>
      </c>
      <c r="I278" s="158"/>
    </row>
    <row r="279" spans="1:9" x14ac:dyDescent="0.55000000000000004">
      <c r="A279" s="146">
        <v>1</v>
      </c>
      <c r="B279" s="403">
        <v>100000000685</v>
      </c>
      <c r="C279" s="146">
        <v>0</v>
      </c>
      <c r="D279" s="146" t="s">
        <v>29</v>
      </c>
      <c r="E279" s="158" t="s">
        <v>1289</v>
      </c>
      <c r="F279" s="404">
        <f>SUM(F277:F278)</f>
        <v>1100000</v>
      </c>
      <c r="G279" s="404">
        <f>SUM(G277:G278)</f>
        <v>-714846.41</v>
      </c>
      <c r="H279" s="404">
        <f>SUM(H277:H278)</f>
        <v>385153.59</v>
      </c>
      <c r="I279" s="147"/>
    </row>
    <row r="280" spans="1:9" x14ac:dyDescent="0.55000000000000004">
      <c r="A280" s="146"/>
      <c r="B280" s="146"/>
      <c r="C280" s="146"/>
      <c r="D280" s="198"/>
      <c r="E280" s="158"/>
      <c r="F280" s="73"/>
      <c r="G280" s="73"/>
      <c r="H280" s="73"/>
      <c r="I280" s="158"/>
    </row>
    <row r="281" spans="1:9" x14ac:dyDescent="0.55000000000000004">
      <c r="A281" s="438" t="s">
        <v>1161</v>
      </c>
      <c r="B281" s="438"/>
      <c r="C281" s="438"/>
      <c r="D281" s="438"/>
      <c r="E281" s="438"/>
      <c r="F281" s="438"/>
      <c r="G281" s="438"/>
      <c r="H281" s="438"/>
      <c r="I281" s="438"/>
    </row>
    <row r="282" spans="1:9" x14ac:dyDescent="0.55000000000000004">
      <c r="A282" s="381" t="s">
        <v>710</v>
      </c>
      <c r="B282" s="381" t="s">
        <v>712</v>
      </c>
      <c r="C282" s="381" t="s">
        <v>1003</v>
      </c>
      <c r="D282" s="382" t="s">
        <v>711</v>
      </c>
      <c r="E282" s="381" t="s">
        <v>713</v>
      </c>
      <c r="F282" s="383" t="s">
        <v>716</v>
      </c>
      <c r="G282" s="383" t="s">
        <v>717</v>
      </c>
      <c r="H282" s="383" t="s">
        <v>718</v>
      </c>
      <c r="I282" s="381" t="s">
        <v>719</v>
      </c>
    </row>
    <row r="283" spans="1:9" x14ac:dyDescent="0.55000000000000004">
      <c r="A283" s="197" t="s">
        <v>720</v>
      </c>
      <c r="B283" s="197" t="s">
        <v>721</v>
      </c>
      <c r="C283" s="197" t="s">
        <v>1004</v>
      </c>
      <c r="D283" s="384"/>
      <c r="E283" s="197"/>
      <c r="F283" s="385"/>
      <c r="G283" s="385" t="s">
        <v>1005</v>
      </c>
      <c r="H283" s="385"/>
      <c r="I283" s="197"/>
    </row>
    <row r="284" spans="1:9" hidden="1" x14ac:dyDescent="0.55000000000000004">
      <c r="A284" s="146"/>
      <c r="B284" s="403">
        <v>100000000645</v>
      </c>
      <c r="C284" s="158">
        <v>0</v>
      </c>
      <c r="D284" s="146" t="s">
        <v>29</v>
      </c>
      <c r="E284" s="158" t="s">
        <v>36</v>
      </c>
      <c r="F284" s="404">
        <v>258356.16</v>
      </c>
      <c r="G284" s="404">
        <v>-86210.04</v>
      </c>
      <c r="H284" s="404">
        <v>172146.12</v>
      </c>
      <c r="I284" s="147"/>
    </row>
    <row r="285" spans="1:9" hidden="1" x14ac:dyDescent="0.55000000000000004">
      <c r="A285" s="146"/>
      <c r="B285" s="403">
        <v>100000000645</v>
      </c>
      <c r="C285" s="158">
        <v>1</v>
      </c>
      <c r="D285" s="146" t="s">
        <v>29</v>
      </c>
      <c r="E285" s="158" t="s">
        <v>36</v>
      </c>
      <c r="F285" s="404">
        <v>241643.84</v>
      </c>
      <c r="G285" s="404">
        <v>-241642.84</v>
      </c>
      <c r="H285" s="158">
        <v>1</v>
      </c>
      <c r="I285" s="158"/>
    </row>
    <row r="286" spans="1:9" x14ac:dyDescent="0.55000000000000004">
      <c r="A286" s="146">
        <v>1</v>
      </c>
      <c r="B286" s="403">
        <v>100000000645</v>
      </c>
      <c r="C286" s="158">
        <v>0</v>
      </c>
      <c r="D286" s="146" t="s">
        <v>29</v>
      </c>
      <c r="E286" s="158" t="s">
        <v>36</v>
      </c>
      <c r="F286" s="404">
        <f>SUM(F284:F285)</f>
        <v>500000</v>
      </c>
      <c r="G286" s="404">
        <f>SUM(G284:G285)</f>
        <v>-327852.88</v>
      </c>
      <c r="H286" s="404">
        <f>SUM(H284:H285)</f>
        <v>172147.12</v>
      </c>
      <c r="I286" s="147"/>
    </row>
    <row r="287" spans="1:9" x14ac:dyDescent="0.55000000000000004">
      <c r="A287" s="146"/>
      <c r="B287" s="146"/>
      <c r="C287" s="146"/>
      <c r="D287" s="198"/>
      <c r="E287" s="158"/>
      <c r="F287" s="73"/>
      <c r="G287" s="73"/>
      <c r="H287" s="73"/>
      <c r="I287" s="158"/>
    </row>
    <row r="288" spans="1:9" x14ac:dyDescent="0.55000000000000004">
      <c r="A288" s="438" t="s">
        <v>1162</v>
      </c>
      <c r="B288" s="438"/>
      <c r="C288" s="438"/>
      <c r="D288" s="438"/>
      <c r="E288" s="438"/>
      <c r="F288" s="438"/>
      <c r="G288" s="438"/>
      <c r="H288" s="438"/>
      <c r="I288" s="438"/>
    </row>
    <row r="289" spans="1:9" x14ac:dyDescent="0.55000000000000004">
      <c r="A289" s="381" t="s">
        <v>710</v>
      </c>
      <c r="B289" s="381" t="s">
        <v>712</v>
      </c>
      <c r="C289" s="381" t="s">
        <v>1003</v>
      </c>
      <c r="D289" s="382" t="s">
        <v>711</v>
      </c>
      <c r="E289" s="381" t="s">
        <v>713</v>
      </c>
      <c r="F289" s="383" t="s">
        <v>716</v>
      </c>
      <c r="G289" s="383" t="s">
        <v>717</v>
      </c>
      <c r="H289" s="383" t="s">
        <v>718</v>
      </c>
      <c r="I289" s="381" t="s">
        <v>719</v>
      </c>
    </row>
    <row r="290" spans="1:9" x14ac:dyDescent="0.55000000000000004">
      <c r="A290" s="197" t="s">
        <v>720</v>
      </c>
      <c r="B290" s="197" t="s">
        <v>721</v>
      </c>
      <c r="C290" s="197" t="s">
        <v>1004</v>
      </c>
      <c r="D290" s="384"/>
      <c r="E290" s="197"/>
      <c r="F290" s="385"/>
      <c r="G290" s="385" t="s">
        <v>1005</v>
      </c>
      <c r="H290" s="385"/>
      <c r="I290" s="197"/>
    </row>
    <row r="291" spans="1:9" hidden="1" x14ac:dyDescent="0.55000000000000004">
      <c r="A291" s="146"/>
      <c r="B291" s="403">
        <v>100000000699</v>
      </c>
      <c r="C291" s="146">
        <v>0</v>
      </c>
      <c r="D291" s="146" t="s">
        <v>29</v>
      </c>
      <c r="E291" s="158" t="s">
        <v>314</v>
      </c>
      <c r="F291" s="404">
        <v>37293.440000000002</v>
      </c>
      <c r="G291" s="404">
        <v>-12444.33</v>
      </c>
      <c r="H291" s="404">
        <v>24849.11</v>
      </c>
      <c r="I291" s="147"/>
    </row>
    <row r="292" spans="1:9" hidden="1" x14ac:dyDescent="0.55000000000000004">
      <c r="A292" s="146"/>
      <c r="B292" s="403">
        <v>100000000699</v>
      </c>
      <c r="C292" s="146">
        <v>1</v>
      </c>
      <c r="D292" s="146" t="s">
        <v>29</v>
      </c>
      <c r="E292" s="158" t="s">
        <v>314</v>
      </c>
      <c r="F292" s="404">
        <v>34906.559999999998</v>
      </c>
      <c r="G292" s="404">
        <v>-34905.56</v>
      </c>
      <c r="H292" s="158">
        <v>1</v>
      </c>
      <c r="I292" s="158"/>
    </row>
    <row r="293" spans="1:9" x14ac:dyDescent="0.55000000000000004">
      <c r="A293" s="146">
        <v>1</v>
      </c>
      <c r="B293" s="403">
        <v>100000000699</v>
      </c>
      <c r="C293" s="146">
        <v>0</v>
      </c>
      <c r="D293" s="146" t="s">
        <v>29</v>
      </c>
      <c r="E293" s="158" t="s">
        <v>314</v>
      </c>
      <c r="F293" s="404">
        <f>SUM(F291:F292)</f>
        <v>72200</v>
      </c>
      <c r="G293" s="404">
        <f>SUM(G291:G292)</f>
        <v>-47349.89</v>
      </c>
      <c r="H293" s="404">
        <f>SUM(H291:H292)</f>
        <v>24850.11</v>
      </c>
      <c r="I293" s="147"/>
    </row>
    <row r="294" spans="1:9" x14ac:dyDescent="0.55000000000000004">
      <c r="A294" s="146"/>
      <c r="B294" s="146"/>
      <c r="C294" s="146"/>
      <c r="D294" s="198"/>
      <c r="E294" s="158"/>
      <c r="F294" s="73"/>
      <c r="G294" s="73"/>
      <c r="H294" s="73"/>
      <c r="I294" s="158"/>
    </row>
    <row r="295" spans="1:9" x14ac:dyDescent="0.55000000000000004">
      <c r="A295" s="438" t="s">
        <v>1223</v>
      </c>
      <c r="B295" s="438"/>
      <c r="C295" s="438"/>
      <c r="D295" s="438"/>
      <c r="E295" s="438"/>
      <c r="F295" s="438"/>
      <c r="G295" s="438"/>
      <c r="H295" s="438"/>
      <c r="I295" s="438"/>
    </row>
    <row r="296" spans="1:9" x14ac:dyDescent="0.55000000000000004">
      <c r="A296" s="381" t="s">
        <v>710</v>
      </c>
      <c r="B296" s="381" t="s">
        <v>712</v>
      </c>
      <c r="C296" s="381" t="s">
        <v>1003</v>
      </c>
      <c r="D296" s="382" t="s">
        <v>711</v>
      </c>
      <c r="E296" s="381" t="s">
        <v>713</v>
      </c>
      <c r="F296" s="383" t="s">
        <v>716</v>
      </c>
      <c r="G296" s="383" t="s">
        <v>717</v>
      </c>
      <c r="H296" s="383" t="s">
        <v>718</v>
      </c>
      <c r="I296" s="381" t="s">
        <v>719</v>
      </c>
    </row>
    <row r="297" spans="1:9" x14ac:dyDescent="0.55000000000000004">
      <c r="A297" s="197" t="s">
        <v>720</v>
      </c>
      <c r="B297" s="197" t="s">
        <v>721</v>
      </c>
      <c r="C297" s="197" t="s">
        <v>1004</v>
      </c>
      <c r="D297" s="384"/>
      <c r="E297" s="197"/>
      <c r="F297" s="385"/>
      <c r="G297" s="385" t="s">
        <v>1005</v>
      </c>
      <c r="H297" s="385"/>
      <c r="I297" s="197"/>
    </row>
    <row r="298" spans="1:9" hidden="1" x14ac:dyDescent="0.55000000000000004">
      <c r="A298" s="146"/>
      <c r="B298" s="403">
        <v>100000000683</v>
      </c>
      <c r="C298" s="146">
        <v>0</v>
      </c>
      <c r="D298" s="146" t="s">
        <v>29</v>
      </c>
      <c r="E298" s="158" t="s">
        <v>1224</v>
      </c>
      <c r="F298" s="404">
        <v>1536986.3</v>
      </c>
      <c r="G298" s="404">
        <v>-518554.36</v>
      </c>
      <c r="H298" s="404">
        <v>1018431.94</v>
      </c>
      <c r="I298" s="147"/>
    </row>
    <row r="299" spans="1:9" hidden="1" x14ac:dyDescent="0.55000000000000004">
      <c r="A299" s="146"/>
      <c r="B299" s="403">
        <v>100000000683</v>
      </c>
      <c r="C299" s="146">
        <v>1</v>
      </c>
      <c r="D299" s="146" t="s">
        <v>29</v>
      </c>
      <c r="E299" s="158" t="s">
        <v>1224</v>
      </c>
      <c r="F299" s="404">
        <v>1463013.7</v>
      </c>
      <c r="G299" s="404">
        <v>-1463012.7</v>
      </c>
      <c r="H299" s="158">
        <v>1</v>
      </c>
      <c r="I299" s="158"/>
    </row>
    <row r="300" spans="1:9" x14ac:dyDescent="0.55000000000000004">
      <c r="A300" s="146">
        <v>1</v>
      </c>
      <c r="B300" s="403">
        <v>100000000683</v>
      </c>
      <c r="C300" s="146">
        <v>0</v>
      </c>
      <c r="D300" s="146" t="s">
        <v>29</v>
      </c>
      <c r="E300" s="158" t="s">
        <v>1290</v>
      </c>
      <c r="F300" s="404">
        <f>SUM(F298:F299)</f>
        <v>3000000</v>
      </c>
      <c r="G300" s="404">
        <f>SUM(G298:G299)</f>
        <v>-1981567.06</v>
      </c>
      <c r="H300" s="404">
        <f>SUM(H298:H299)</f>
        <v>1018432.94</v>
      </c>
      <c r="I300" s="147"/>
    </row>
    <row r="301" spans="1:9" hidden="1" x14ac:dyDescent="0.55000000000000004">
      <c r="A301" s="146"/>
      <c r="B301" s="403">
        <v>100000000527</v>
      </c>
      <c r="C301" s="146">
        <v>0</v>
      </c>
      <c r="D301" s="146" t="s">
        <v>26</v>
      </c>
      <c r="E301" s="158" t="s">
        <v>1221</v>
      </c>
      <c r="F301" s="404">
        <v>283333</v>
      </c>
      <c r="G301" s="404">
        <v>-81641.100000000006</v>
      </c>
      <c r="H301" s="404">
        <v>201691.9</v>
      </c>
      <c r="I301" s="158"/>
    </row>
    <row r="302" spans="1:9" hidden="1" x14ac:dyDescent="0.55000000000000004">
      <c r="A302" s="146"/>
      <c r="B302" s="403">
        <v>100000000527</v>
      </c>
      <c r="C302" s="146">
        <v>1</v>
      </c>
      <c r="D302" s="146" t="s">
        <v>26</v>
      </c>
      <c r="E302" s="158" t="s">
        <v>1221</v>
      </c>
      <c r="F302" s="404">
        <v>116667</v>
      </c>
      <c r="G302" s="404">
        <v>-116666</v>
      </c>
      <c r="H302" s="158">
        <v>1</v>
      </c>
      <c r="I302" s="158"/>
    </row>
    <row r="303" spans="1:9" x14ac:dyDescent="0.55000000000000004">
      <c r="A303" s="146">
        <v>2</v>
      </c>
      <c r="B303" s="403">
        <v>100000000527</v>
      </c>
      <c r="C303" s="146">
        <v>0</v>
      </c>
      <c r="D303" s="146" t="s">
        <v>26</v>
      </c>
      <c r="E303" s="158" t="s">
        <v>1221</v>
      </c>
      <c r="F303" s="404">
        <f>SUM(F301:F302)</f>
        <v>400000</v>
      </c>
      <c r="G303" s="404">
        <f>SUM(G301:G302)</f>
        <v>-198307.1</v>
      </c>
      <c r="H303" s="404">
        <f>SUM(H301:H302)</f>
        <v>201692.9</v>
      </c>
      <c r="I303" s="158"/>
    </row>
    <row r="304" spans="1:9" x14ac:dyDescent="0.55000000000000004">
      <c r="A304" s="146"/>
      <c r="B304" s="146"/>
      <c r="C304" s="146"/>
      <c r="D304" s="198"/>
      <c r="E304" s="158"/>
      <c r="F304" s="73"/>
      <c r="G304" s="73"/>
      <c r="H304" s="73"/>
      <c r="I304" s="158"/>
    </row>
    <row r="305" spans="1:9" x14ac:dyDescent="0.55000000000000004">
      <c r="A305" s="438" t="s">
        <v>1222</v>
      </c>
      <c r="B305" s="438"/>
      <c r="C305" s="438"/>
      <c r="D305" s="438"/>
      <c r="E305" s="438"/>
      <c r="F305" s="438"/>
      <c r="G305" s="438"/>
      <c r="H305" s="438"/>
      <c r="I305" s="438"/>
    </row>
    <row r="306" spans="1:9" x14ac:dyDescent="0.55000000000000004">
      <c r="A306" s="381" t="s">
        <v>710</v>
      </c>
      <c r="B306" s="381" t="s">
        <v>712</v>
      </c>
      <c r="C306" s="381" t="s">
        <v>1003</v>
      </c>
      <c r="D306" s="382" t="s">
        <v>711</v>
      </c>
      <c r="E306" s="381" t="s">
        <v>713</v>
      </c>
      <c r="F306" s="383" t="s">
        <v>716</v>
      </c>
      <c r="G306" s="383" t="s">
        <v>717</v>
      </c>
      <c r="H306" s="383" t="s">
        <v>718</v>
      </c>
      <c r="I306" s="381" t="s">
        <v>719</v>
      </c>
    </row>
    <row r="307" spans="1:9" x14ac:dyDescent="0.55000000000000004">
      <c r="A307" s="197" t="s">
        <v>720</v>
      </c>
      <c r="B307" s="197" t="s">
        <v>721</v>
      </c>
      <c r="C307" s="197" t="s">
        <v>1004</v>
      </c>
      <c r="D307" s="384"/>
      <c r="E307" s="197"/>
      <c r="F307" s="385"/>
      <c r="G307" s="385" t="s">
        <v>1005</v>
      </c>
      <c r="H307" s="385"/>
      <c r="I307" s="197"/>
    </row>
    <row r="308" spans="1:9" hidden="1" x14ac:dyDescent="0.55000000000000004">
      <c r="A308" s="146"/>
      <c r="B308" s="403">
        <v>100000000526</v>
      </c>
      <c r="C308" s="146">
        <v>0</v>
      </c>
      <c r="D308" s="146" t="s">
        <v>26</v>
      </c>
      <c r="E308" s="158" t="s">
        <v>1219</v>
      </c>
      <c r="F308" s="404">
        <v>570000</v>
      </c>
      <c r="G308" s="404">
        <v>-163295.51</v>
      </c>
      <c r="H308" s="404">
        <v>406704.49</v>
      </c>
      <c r="I308" s="147"/>
    </row>
    <row r="309" spans="1:9" hidden="1" x14ac:dyDescent="0.55000000000000004">
      <c r="A309" s="146"/>
      <c r="B309" s="403">
        <v>100000000526</v>
      </c>
      <c r="C309" s="146">
        <v>1</v>
      </c>
      <c r="D309" s="146" t="s">
        <v>26</v>
      </c>
      <c r="E309" s="158" t="s">
        <v>1219</v>
      </c>
      <c r="F309" s="404">
        <v>230000</v>
      </c>
      <c r="G309" s="404">
        <v>-229999</v>
      </c>
      <c r="H309" s="158">
        <v>1</v>
      </c>
      <c r="I309" s="158"/>
    </row>
    <row r="310" spans="1:9" x14ac:dyDescent="0.55000000000000004">
      <c r="A310" s="146">
        <v>1</v>
      </c>
      <c r="B310" s="403">
        <v>100000000526</v>
      </c>
      <c r="C310" s="146">
        <v>0</v>
      </c>
      <c r="D310" s="146" t="s">
        <v>26</v>
      </c>
      <c r="E310" s="158" t="s">
        <v>1219</v>
      </c>
      <c r="F310" s="404">
        <f>SUM(F308:F309)</f>
        <v>800000</v>
      </c>
      <c r="G310" s="404">
        <f>SUM(G308:G309)</f>
        <v>-393294.51</v>
      </c>
      <c r="H310" s="404">
        <f>SUM(H308:H309)</f>
        <v>406705.49</v>
      </c>
      <c r="I310" s="147"/>
    </row>
    <row r="311" spans="1:9" x14ac:dyDescent="0.55000000000000004">
      <c r="A311" s="146"/>
      <c r="B311" s="146"/>
      <c r="C311" s="146"/>
      <c r="D311" s="198"/>
      <c r="E311" s="158"/>
      <c r="F311" s="73"/>
      <c r="G311" s="73"/>
      <c r="H311" s="73"/>
      <c r="I311" s="158"/>
    </row>
    <row r="312" spans="1:9" x14ac:dyDescent="0.55000000000000004">
      <c r="A312" s="451" t="s">
        <v>1018</v>
      </c>
      <c r="B312" s="451"/>
      <c r="C312" s="451"/>
      <c r="D312" s="451"/>
      <c r="E312" s="451"/>
      <c r="F312" s="451"/>
      <c r="G312" s="451"/>
      <c r="H312" s="451"/>
      <c r="I312" s="451"/>
    </row>
    <row r="313" spans="1:9" x14ac:dyDescent="0.55000000000000004">
      <c r="A313" s="451" t="s">
        <v>707</v>
      </c>
      <c r="B313" s="451"/>
      <c r="C313" s="451"/>
      <c r="D313" s="451"/>
      <c r="E313" s="451"/>
      <c r="F313" s="451"/>
      <c r="G313" s="451"/>
      <c r="H313" s="451"/>
      <c r="I313" s="451"/>
    </row>
    <row r="314" spans="1:9" x14ac:dyDescent="0.55000000000000004">
      <c r="A314" s="451" t="s">
        <v>812</v>
      </c>
      <c r="B314" s="451"/>
      <c r="C314" s="451"/>
      <c r="D314" s="451"/>
      <c r="E314" s="451"/>
      <c r="F314" s="451"/>
      <c r="G314" s="451"/>
      <c r="H314" s="451"/>
      <c r="I314" s="451"/>
    </row>
    <row r="315" spans="1:9" x14ac:dyDescent="0.55000000000000004">
      <c r="A315" s="438" t="s">
        <v>1163</v>
      </c>
      <c r="B315" s="438"/>
      <c r="C315" s="438"/>
      <c r="D315" s="438"/>
      <c r="E315" s="438"/>
      <c r="F315" s="438"/>
      <c r="G315" s="438"/>
      <c r="H315" s="438"/>
      <c r="I315" s="438"/>
    </row>
    <row r="316" spans="1:9" x14ac:dyDescent="0.55000000000000004">
      <c r="A316" s="381" t="s">
        <v>710</v>
      </c>
      <c r="B316" s="381" t="s">
        <v>712</v>
      </c>
      <c r="C316" s="381" t="s">
        <v>1003</v>
      </c>
      <c r="D316" s="382" t="s">
        <v>711</v>
      </c>
      <c r="E316" s="381" t="s">
        <v>713</v>
      </c>
      <c r="F316" s="383" t="s">
        <v>716</v>
      </c>
      <c r="G316" s="383" t="s">
        <v>717</v>
      </c>
      <c r="H316" s="383" t="s">
        <v>718</v>
      </c>
      <c r="I316" s="381" t="s">
        <v>719</v>
      </c>
    </row>
    <row r="317" spans="1:9" x14ac:dyDescent="0.55000000000000004">
      <c r="A317" s="197" t="s">
        <v>720</v>
      </c>
      <c r="B317" s="197" t="s">
        <v>721</v>
      </c>
      <c r="C317" s="197" t="s">
        <v>1004</v>
      </c>
      <c r="D317" s="384"/>
      <c r="E317" s="197"/>
      <c r="F317" s="385"/>
      <c r="G317" s="385" t="s">
        <v>1005</v>
      </c>
      <c r="H317" s="385"/>
      <c r="I317" s="197"/>
    </row>
    <row r="318" spans="1:9" x14ac:dyDescent="0.55000000000000004">
      <c r="A318" s="146">
        <v>1</v>
      </c>
      <c r="B318" s="403">
        <v>100000000267</v>
      </c>
      <c r="C318" s="146">
        <v>0</v>
      </c>
      <c r="D318" s="198" t="s">
        <v>75</v>
      </c>
      <c r="E318" s="158" t="s">
        <v>76</v>
      </c>
      <c r="F318" s="404">
        <v>432000</v>
      </c>
      <c r="G318" s="404">
        <v>-257858.63</v>
      </c>
      <c r="H318" s="404">
        <v>174141.37</v>
      </c>
      <c r="I318" s="147"/>
    </row>
    <row r="319" spans="1:9" x14ac:dyDescent="0.55000000000000004">
      <c r="A319" s="146"/>
      <c r="B319" s="146"/>
      <c r="C319" s="146"/>
      <c r="D319" s="198"/>
      <c r="E319" s="158"/>
      <c r="F319" s="73"/>
      <c r="G319" s="73"/>
      <c r="H319" s="73"/>
      <c r="I319" s="158"/>
    </row>
    <row r="320" spans="1:9" x14ac:dyDescent="0.55000000000000004">
      <c r="A320" s="438" t="s">
        <v>1164</v>
      </c>
      <c r="B320" s="438"/>
      <c r="C320" s="438"/>
      <c r="D320" s="438"/>
      <c r="E320" s="438"/>
      <c r="F320" s="438"/>
      <c r="G320" s="438"/>
      <c r="H320" s="438"/>
      <c r="I320" s="438"/>
    </row>
    <row r="321" spans="1:9" x14ac:dyDescent="0.55000000000000004">
      <c r="A321" s="381" t="s">
        <v>710</v>
      </c>
      <c r="B321" s="381" t="s">
        <v>712</v>
      </c>
      <c r="C321" s="381" t="s">
        <v>1003</v>
      </c>
      <c r="D321" s="382" t="s">
        <v>711</v>
      </c>
      <c r="E321" s="381" t="s">
        <v>713</v>
      </c>
      <c r="F321" s="383" t="s">
        <v>716</v>
      </c>
      <c r="G321" s="383" t="s">
        <v>717</v>
      </c>
      <c r="H321" s="383" t="s">
        <v>718</v>
      </c>
      <c r="I321" s="381" t="s">
        <v>719</v>
      </c>
    </row>
    <row r="322" spans="1:9" x14ac:dyDescent="0.55000000000000004">
      <c r="A322" s="197" t="s">
        <v>720</v>
      </c>
      <c r="B322" s="197" t="s">
        <v>721</v>
      </c>
      <c r="C322" s="197" t="s">
        <v>1004</v>
      </c>
      <c r="D322" s="384"/>
      <c r="E322" s="197"/>
      <c r="F322" s="385"/>
      <c r="G322" s="385" t="s">
        <v>1005</v>
      </c>
      <c r="H322" s="385"/>
      <c r="I322" s="197"/>
    </row>
    <row r="323" spans="1:9" hidden="1" x14ac:dyDescent="0.55000000000000004">
      <c r="A323" s="146"/>
      <c r="B323" s="403">
        <v>100000000650</v>
      </c>
      <c r="C323" s="146">
        <v>0</v>
      </c>
      <c r="D323" s="198" t="s">
        <v>29</v>
      </c>
      <c r="E323" s="158" t="s">
        <v>41</v>
      </c>
      <c r="F323" s="404">
        <v>793956.71</v>
      </c>
      <c r="G323" s="404">
        <v>-230259.65</v>
      </c>
      <c r="H323" s="404">
        <v>563697.06000000006</v>
      </c>
      <c r="I323" s="147"/>
    </row>
    <row r="324" spans="1:9" hidden="1" x14ac:dyDescent="0.55000000000000004">
      <c r="A324" s="146"/>
      <c r="B324" s="403">
        <v>100000000650</v>
      </c>
      <c r="C324" s="146">
        <v>1</v>
      </c>
      <c r="D324" s="198" t="s">
        <v>29</v>
      </c>
      <c r="E324" s="158" t="s">
        <v>41</v>
      </c>
      <c r="F324" s="404">
        <v>539043.29</v>
      </c>
      <c r="G324" s="404">
        <v>-539042.29</v>
      </c>
      <c r="H324" s="158">
        <v>1</v>
      </c>
      <c r="I324" s="158"/>
    </row>
    <row r="325" spans="1:9" x14ac:dyDescent="0.55000000000000004">
      <c r="A325" s="146">
        <v>1</v>
      </c>
      <c r="B325" s="403">
        <v>100000000650</v>
      </c>
      <c r="C325" s="146">
        <v>0</v>
      </c>
      <c r="D325" s="198" t="s">
        <v>29</v>
      </c>
      <c r="E325" s="158" t="s">
        <v>41</v>
      </c>
      <c r="F325" s="404">
        <f>SUM(F323:F324)</f>
        <v>1333000</v>
      </c>
      <c r="G325" s="404">
        <f>SUM(G323:G324)</f>
        <v>-769301.94000000006</v>
      </c>
      <c r="H325" s="404">
        <f>SUM(H323:H324)</f>
        <v>563698.06000000006</v>
      </c>
      <c r="I325" s="147"/>
    </row>
    <row r="326" spans="1:9" x14ac:dyDescent="0.55000000000000004">
      <c r="A326" s="146"/>
      <c r="B326" s="146"/>
      <c r="C326" s="146"/>
      <c r="D326" s="198"/>
      <c r="E326" s="158"/>
      <c r="F326" s="73"/>
      <c r="G326" s="73"/>
      <c r="H326" s="73"/>
      <c r="I326" s="158"/>
    </row>
    <row r="327" spans="1:9" x14ac:dyDescent="0.55000000000000004">
      <c r="A327" s="438" t="s">
        <v>1165</v>
      </c>
      <c r="B327" s="438"/>
      <c r="C327" s="438"/>
      <c r="D327" s="438"/>
      <c r="E327" s="438"/>
      <c r="F327" s="438"/>
      <c r="G327" s="438"/>
      <c r="H327" s="438"/>
      <c r="I327" s="438"/>
    </row>
    <row r="328" spans="1:9" x14ac:dyDescent="0.55000000000000004">
      <c r="A328" s="381" t="s">
        <v>710</v>
      </c>
      <c r="B328" s="381" t="s">
        <v>712</v>
      </c>
      <c r="C328" s="381" t="s">
        <v>1003</v>
      </c>
      <c r="D328" s="382" t="s">
        <v>711</v>
      </c>
      <c r="E328" s="381" t="s">
        <v>713</v>
      </c>
      <c r="F328" s="383" t="s">
        <v>716</v>
      </c>
      <c r="G328" s="383" t="s">
        <v>717</v>
      </c>
      <c r="H328" s="383" t="s">
        <v>718</v>
      </c>
      <c r="I328" s="381" t="s">
        <v>719</v>
      </c>
    </row>
    <row r="329" spans="1:9" x14ac:dyDescent="0.55000000000000004">
      <c r="A329" s="197" t="s">
        <v>720</v>
      </c>
      <c r="B329" s="197" t="s">
        <v>721</v>
      </c>
      <c r="C329" s="197" t="s">
        <v>1004</v>
      </c>
      <c r="D329" s="384"/>
      <c r="E329" s="197"/>
      <c r="F329" s="385"/>
      <c r="G329" s="385" t="s">
        <v>1005</v>
      </c>
      <c r="H329" s="385"/>
      <c r="I329" s="197"/>
    </row>
    <row r="330" spans="1:9" x14ac:dyDescent="0.55000000000000004">
      <c r="A330" s="171">
        <v>1</v>
      </c>
      <c r="B330" s="403">
        <v>100000000243</v>
      </c>
      <c r="C330" s="146">
        <v>0</v>
      </c>
      <c r="D330" s="198" t="s">
        <v>68</v>
      </c>
      <c r="E330" s="158" t="s">
        <v>69</v>
      </c>
      <c r="F330" s="404">
        <v>820000</v>
      </c>
      <c r="G330" s="404">
        <v>-505016.26</v>
      </c>
      <c r="H330" s="404">
        <v>314983.74</v>
      </c>
      <c r="I330" s="171"/>
    </row>
    <row r="331" spans="1:9" x14ac:dyDescent="0.55000000000000004">
      <c r="A331" s="171">
        <v>2</v>
      </c>
      <c r="B331" s="403">
        <v>100000000244</v>
      </c>
      <c r="C331" s="146">
        <v>0</v>
      </c>
      <c r="D331" s="198" t="s">
        <v>68</v>
      </c>
      <c r="E331" s="158" t="s">
        <v>70</v>
      </c>
      <c r="F331" s="404">
        <v>830000</v>
      </c>
      <c r="G331" s="404">
        <v>-511174.97</v>
      </c>
      <c r="H331" s="404">
        <v>318825.03000000003</v>
      </c>
      <c r="I331" s="171"/>
    </row>
    <row r="332" spans="1:9" x14ac:dyDescent="0.55000000000000004">
      <c r="A332" s="171">
        <v>3</v>
      </c>
      <c r="B332" s="403">
        <v>100000000245</v>
      </c>
      <c r="C332" s="146">
        <v>0</v>
      </c>
      <c r="D332" s="198" t="s">
        <v>68</v>
      </c>
      <c r="E332" s="158" t="s">
        <v>71</v>
      </c>
      <c r="F332" s="404">
        <v>830000</v>
      </c>
      <c r="G332" s="404">
        <v>-511174.97</v>
      </c>
      <c r="H332" s="404">
        <v>318825.03000000003</v>
      </c>
      <c r="I332" s="171"/>
    </row>
    <row r="333" spans="1:9" x14ac:dyDescent="0.55000000000000004">
      <c r="A333" s="171">
        <v>4</v>
      </c>
      <c r="B333" s="403">
        <v>100000000246</v>
      </c>
      <c r="C333" s="146">
        <v>0</v>
      </c>
      <c r="D333" s="198" t="s">
        <v>68</v>
      </c>
      <c r="E333" s="158" t="s">
        <v>72</v>
      </c>
      <c r="F333" s="404">
        <v>830000</v>
      </c>
      <c r="G333" s="404">
        <v>-511174.97</v>
      </c>
      <c r="H333" s="404">
        <v>318825.03000000003</v>
      </c>
      <c r="I333" s="171"/>
    </row>
    <row r="334" spans="1:9" x14ac:dyDescent="0.55000000000000004">
      <c r="A334" s="146">
        <v>5</v>
      </c>
      <c r="B334" s="403">
        <v>100000000247</v>
      </c>
      <c r="C334" s="146">
        <v>0</v>
      </c>
      <c r="D334" s="198" t="s">
        <v>68</v>
      </c>
      <c r="E334" s="158" t="s">
        <v>73</v>
      </c>
      <c r="F334" s="404">
        <v>830000</v>
      </c>
      <c r="G334" s="404">
        <v>-511174.97</v>
      </c>
      <c r="H334" s="404">
        <v>318825.03000000003</v>
      </c>
      <c r="I334" s="147"/>
    </row>
    <row r="335" spans="1:9" x14ac:dyDescent="0.55000000000000004">
      <c r="A335" s="146">
        <v>6</v>
      </c>
      <c r="B335" s="403">
        <v>100000000248</v>
      </c>
      <c r="C335" s="146">
        <v>0</v>
      </c>
      <c r="D335" s="198" t="s">
        <v>68</v>
      </c>
      <c r="E335" s="158" t="s">
        <v>74</v>
      </c>
      <c r="F335" s="404">
        <v>830000</v>
      </c>
      <c r="G335" s="404">
        <v>-511174.97</v>
      </c>
      <c r="H335" s="404">
        <v>318825.03000000003</v>
      </c>
      <c r="I335" s="158"/>
    </row>
    <row r="336" spans="1:9" x14ac:dyDescent="0.55000000000000004">
      <c r="A336" s="146"/>
      <c r="B336" s="403"/>
      <c r="C336" s="146"/>
      <c r="D336" s="198"/>
      <c r="E336" s="158"/>
      <c r="F336" s="404"/>
      <c r="G336" s="404"/>
      <c r="H336" s="158"/>
      <c r="I336" s="158"/>
    </row>
    <row r="337" spans="1:9" x14ac:dyDescent="0.55000000000000004">
      <c r="A337" s="438" t="s">
        <v>1166</v>
      </c>
      <c r="B337" s="438"/>
      <c r="C337" s="438"/>
      <c r="D337" s="438"/>
      <c r="E337" s="438"/>
      <c r="F337" s="438"/>
      <c r="G337" s="438"/>
      <c r="H337" s="438"/>
      <c r="I337" s="438"/>
    </row>
    <row r="338" spans="1:9" x14ac:dyDescent="0.55000000000000004">
      <c r="A338" s="381" t="s">
        <v>710</v>
      </c>
      <c r="B338" s="381" t="s">
        <v>712</v>
      </c>
      <c r="C338" s="381" t="s">
        <v>1003</v>
      </c>
      <c r="D338" s="382" t="s">
        <v>711</v>
      </c>
      <c r="E338" s="381" t="s">
        <v>713</v>
      </c>
      <c r="F338" s="383" t="s">
        <v>716</v>
      </c>
      <c r="G338" s="383" t="s">
        <v>717</v>
      </c>
      <c r="H338" s="383" t="s">
        <v>718</v>
      </c>
      <c r="I338" s="381" t="s">
        <v>719</v>
      </c>
    </row>
    <row r="339" spans="1:9" x14ac:dyDescent="0.55000000000000004">
      <c r="A339" s="197" t="s">
        <v>720</v>
      </c>
      <c r="B339" s="197" t="s">
        <v>721</v>
      </c>
      <c r="C339" s="197" t="s">
        <v>1004</v>
      </c>
      <c r="D339" s="384"/>
      <c r="E339" s="197"/>
      <c r="F339" s="385"/>
      <c r="G339" s="385" t="s">
        <v>1005</v>
      </c>
      <c r="H339" s="385"/>
      <c r="I339" s="197"/>
    </row>
    <row r="340" spans="1:9" hidden="1" x14ac:dyDescent="0.55000000000000004">
      <c r="A340" s="146"/>
      <c r="B340" s="403">
        <v>100000000692</v>
      </c>
      <c r="C340" s="146">
        <v>0</v>
      </c>
      <c r="D340" s="198" t="s">
        <v>29</v>
      </c>
      <c r="E340" s="158" t="s">
        <v>153</v>
      </c>
      <c r="F340" s="404">
        <v>1042666.67</v>
      </c>
      <c r="G340" s="404">
        <v>-294165.37</v>
      </c>
      <c r="H340" s="404">
        <v>748501.3</v>
      </c>
      <c r="I340" s="147"/>
    </row>
    <row r="341" spans="1:9" hidden="1" x14ac:dyDescent="0.55000000000000004">
      <c r="A341" s="146"/>
      <c r="B341" s="403">
        <v>100000000692</v>
      </c>
      <c r="C341" s="146">
        <v>1</v>
      </c>
      <c r="D341" s="198" t="s">
        <v>29</v>
      </c>
      <c r="E341" s="158" t="s">
        <v>153</v>
      </c>
      <c r="F341" s="404">
        <v>657333.32999999996</v>
      </c>
      <c r="G341" s="404">
        <v>-657332.32999999996</v>
      </c>
      <c r="H341" s="158">
        <v>1</v>
      </c>
      <c r="I341" s="158"/>
    </row>
    <row r="342" spans="1:9" x14ac:dyDescent="0.55000000000000004">
      <c r="A342" s="146">
        <v>1</v>
      </c>
      <c r="B342" s="403">
        <v>100000000692</v>
      </c>
      <c r="C342" s="146">
        <v>0</v>
      </c>
      <c r="D342" s="198" t="s">
        <v>29</v>
      </c>
      <c r="E342" s="158" t="s">
        <v>1291</v>
      </c>
      <c r="F342" s="404">
        <f>SUM(F340:F341)</f>
        <v>1700000</v>
      </c>
      <c r="G342" s="404">
        <f>SUM(G340:G341)</f>
        <v>-951497.7</v>
      </c>
      <c r="H342" s="404">
        <f>SUM(H340:H341)</f>
        <v>748502.3</v>
      </c>
      <c r="I342" s="147"/>
    </row>
    <row r="343" spans="1:9" x14ac:dyDescent="0.55000000000000004">
      <c r="A343" s="146"/>
      <c r="B343" s="146"/>
      <c r="C343" s="146"/>
      <c r="D343" s="198"/>
      <c r="E343" s="158"/>
      <c r="F343" s="73"/>
      <c r="G343" s="73"/>
      <c r="H343" s="73"/>
      <c r="I343" s="158"/>
    </row>
    <row r="344" spans="1:9" x14ac:dyDescent="0.55000000000000004">
      <c r="A344" s="438" t="s">
        <v>1167</v>
      </c>
      <c r="B344" s="438"/>
      <c r="C344" s="438"/>
      <c r="D344" s="438"/>
      <c r="E344" s="438"/>
      <c r="F344" s="438"/>
      <c r="G344" s="438"/>
      <c r="H344" s="438"/>
      <c r="I344" s="438"/>
    </row>
    <row r="345" spans="1:9" x14ac:dyDescent="0.55000000000000004">
      <c r="A345" s="381" t="s">
        <v>710</v>
      </c>
      <c r="B345" s="381" t="s">
        <v>712</v>
      </c>
      <c r="C345" s="381" t="s">
        <v>1003</v>
      </c>
      <c r="D345" s="382" t="s">
        <v>711</v>
      </c>
      <c r="E345" s="381" t="s">
        <v>713</v>
      </c>
      <c r="F345" s="383" t="s">
        <v>716</v>
      </c>
      <c r="G345" s="383" t="s">
        <v>717</v>
      </c>
      <c r="H345" s="383" t="s">
        <v>718</v>
      </c>
      <c r="I345" s="381" t="s">
        <v>719</v>
      </c>
    </row>
    <row r="346" spans="1:9" x14ac:dyDescent="0.55000000000000004">
      <c r="A346" s="197" t="s">
        <v>720</v>
      </c>
      <c r="B346" s="197" t="s">
        <v>721</v>
      </c>
      <c r="C346" s="197" t="s">
        <v>1004</v>
      </c>
      <c r="D346" s="384"/>
      <c r="E346" s="197"/>
      <c r="F346" s="385"/>
      <c r="G346" s="385" t="s">
        <v>1005</v>
      </c>
      <c r="H346" s="385"/>
      <c r="I346" s="197"/>
    </row>
    <row r="347" spans="1:9" x14ac:dyDescent="0.55000000000000004">
      <c r="A347" s="146">
        <v>1</v>
      </c>
      <c r="B347" s="403">
        <v>100000000294</v>
      </c>
      <c r="C347" s="146">
        <v>0</v>
      </c>
      <c r="D347" s="198" t="s">
        <v>268</v>
      </c>
      <c r="E347" s="158" t="s">
        <v>1292</v>
      </c>
      <c r="F347" s="404">
        <v>994000</v>
      </c>
      <c r="G347" s="404">
        <v>-417343.84</v>
      </c>
      <c r="H347" s="404">
        <v>576656.16</v>
      </c>
      <c r="I347" s="147"/>
    </row>
    <row r="348" spans="1:9" ht="23.45" customHeight="1" x14ac:dyDescent="0.55000000000000004">
      <c r="A348" s="146"/>
      <c r="B348" s="146"/>
      <c r="C348" s="146"/>
      <c r="D348" s="198"/>
      <c r="E348" s="158"/>
      <c r="F348" s="73"/>
      <c r="G348" s="73"/>
      <c r="H348" s="73"/>
      <c r="I348" s="158"/>
    </row>
    <row r="349" spans="1:9" x14ac:dyDescent="0.55000000000000004">
      <c r="A349" s="438" t="s">
        <v>1168</v>
      </c>
      <c r="B349" s="438"/>
      <c r="C349" s="438"/>
      <c r="D349" s="438"/>
      <c r="E349" s="438"/>
      <c r="F349" s="438"/>
      <c r="G349" s="438"/>
      <c r="H349" s="438"/>
      <c r="I349" s="438"/>
    </row>
    <row r="350" spans="1:9" ht="24" customHeight="1" x14ac:dyDescent="0.55000000000000004">
      <c r="A350" s="381" t="s">
        <v>710</v>
      </c>
      <c r="B350" s="381" t="s">
        <v>712</v>
      </c>
      <c r="C350" s="381" t="s">
        <v>1003</v>
      </c>
      <c r="D350" s="382" t="s">
        <v>711</v>
      </c>
      <c r="E350" s="381" t="s">
        <v>713</v>
      </c>
      <c r="F350" s="383" t="s">
        <v>716</v>
      </c>
      <c r="G350" s="383" t="s">
        <v>717</v>
      </c>
      <c r="H350" s="383" t="s">
        <v>718</v>
      </c>
      <c r="I350" s="381" t="s">
        <v>719</v>
      </c>
    </row>
    <row r="351" spans="1:9" ht="19.149999999999999" customHeight="1" x14ac:dyDescent="0.55000000000000004">
      <c r="A351" s="197" t="s">
        <v>720</v>
      </c>
      <c r="B351" s="197" t="s">
        <v>721</v>
      </c>
      <c r="C351" s="197" t="s">
        <v>1004</v>
      </c>
      <c r="D351" s="384"/>
      <c r="E351" s="197"/>
      <c r="F351" s="385"/>
      <c r="G351" s="385" t="s">
        <v>1005</v>
      </c>
      <c r="H351" s="385"/>
      <c r="I351" s="197"/>
    </row>
    <row r="352" spans="1:9" hidden="1" x14ac:dyDescent="0.55000000000000004">
      <c r="A352" s="171"/>
      <c r="B352" s="403">
        <v>100000000700</v>
      </c>
      <c r="C352" s="146">
        <v>0</v>
      </c>
      <c r="D352" s="198" t="s">
        <v>29</v>
      </c>
      <c r="E352" s="158" t="s">
        <v>315</v>
      </c>
      <c r="F352" s="404">
        <v>724316.16000000003</v>
      </c>
      <c r="G352" s="404">
        <v>-222576.32</v>
      </c>
      <c r="H352" s="404">
        <v>501739.84</v>
      </c>
      <c r="I352" s="171"/>
    </row>
    <row r="353" spans="1:9" ht="13.15" hidden="1" customHeight="1" x14ac:dyDescent="0.55000000000000004">
      <c r="A353" s="171"/>
      <c r="B353" s="403">
        <v>100000000700</v>
      </c>
      <c r="C353" s="146">
        <v>1</v>
      </c>
      <c r="D353" s="198" t="s">
        <v>29</v>
      </c>
      <c r="E353" s="158" t="s">
        <v>315</v>
      </c>
      <c r="F353" s="404">
        <v>568683.84</v>
      </c>
      <c r="G353" s="404">
        <v>-568682.84</v>
      </c>
      <c r="H353" s="158">
        <v>1</v>
      </c>
      <c r="I353" s="171"/>
    </row>
    <row r="354" spans="1:9" x14ac:dyDescent="0.55000000000000004">
      <c r="A354" s="146">
        <v>1</v>
      </c>
      <c r="B354" s="403">
        <v>100000000700</v>
      </c>
      <c r="C354" s="146">
        <v>0</v>
      </c>
      <c r="D354" s="198" t="s">
        <v>29</v>
      </c>
      <c r="E354" s="158" t="s">
        <v>315</v>
      </c>
      <c r="F354" s="404">
        <f>SUM(F352:F353)</f>
        <v>1293000</v>
      </c>
      <c r="G354" s="404">
        <f>SUM(G352:G353)</f>
        <v>-791259.15999999992</v>
      </c>
      <c r="H354" s="404">
        <f>SUM(H352:H353)</f>
        <v>501740.84</v>
      </c>
      <c r="I354" s="171"/>
    </row>
    <row r="355" spans="1:9" hidden="1" x14ac:dyDescent="0.55000000000000004">
      <c r="A355" s="146"/>
      <c r="B355" s="403">
        <v>100000000706</v>
      </c>
      <c r="C355" s="146">
        <v>0</v>
      </c>
      <c r="D355" s="198" t="s">
        <v>29</v>
      </c>
      <c r="E355" s="158" t="s">
        <v>877</v>
      </c>
      <c r="F355" s="404">
        <v>2629632.33</v>
      </c>
      <c r="G355" s="404">
        <v>-777198.79</v>
      </c>
      <c r="H355" s="404">
        <v>1852433.54</v>
      </c>
      <c r="I355" s="171"/>
    </row>
    <row r="356" spans="1:9" hidden="1" x14ac:dyDescent="0.55000000000000004">
      <c r="A356" s="146"/>
      <c r="B356" s="403">
        <v>100000000706</v>
      </c>
      <c r="C356" s="146">
        <v>1</v>
      </c>
      <c r="D356" s="198" t="s">
        <v>29</v>
      </c>
      <c r="E356" s="158" t="s">
        <v>877</v>
      </c>
      <c r="F356" s="404">
        <v>1879367.67</v>
      </c>
      <c r="G356" s="404">
        <v>-1879366.67</v>
      </c>
      <c r="H356" s="158">
        <v>1</v>
      </c>
      <c r="I356" s="171"/>
    </row>
    <row r="357" spans="1:9" x14ac:dyDescent="0.55000000000000004">
      <c r="A357" s="146">
        <v>2</v>
      </c>
      <c r="B357" s="403">
        <v>100000000706</v>
      </c>
      <c r="C357" s="146">
        <v>0</v>
      </c>
      <c r="D357" s="198" t="s">
        <v>29</v>
      </c>
      <c r="E357" s="158" t="s">
        <v>877</v>
      </c>
      <c r="F357" s="404">
        <f>SUM(F355:F356)</f>
        <v>4509000</v>
      </c>
      <c r="G357" s="404">
        <f>SUM(G355:G356)</f>
        <v>-2656565.46</v>
      </c>
      <c r="H357" s="404">
        <f>SUM(H355:H356)</f>
        <v>1852434.54</v>
      </c>
      <c r="I357" s="171"/>
    </row>
    <row r="358" spans="1:9" hidden="1" x14ac:dyDescent="0.55000000000000004">
      <c r="A358" s="146"/>
      <c r="B358" s="403">
        <v>100000000704</v>
      </c>
      <c r="C358" s="146">
        <v>0</v>
      </c>
      <c r="D358" s="198" t="s">
        <v>29</v>
      </c>
      <c r="E358" s="158" t="s">
        <v>318</v>
      </c>
      <c r="F358" s="404">
        <v>2057764.38</v>
      </c>
      <c r="G358" s="404">
        <v>-620022.19999999995</v>
      </c>
      <c r="H358" s="404">
        <v>1437742.18</v>
      </c>
      <c r="I358" s="171"/>
    </row>
    <row r="359" spans="1:9" hidden="1" x14ac:dyDescent="0.55000000000000004">
      <c r="A359" s="146"/>
      <c r="B359" s="403">
        <v>100000000704</v>
      </c>
      <c r="C359" s="146">
        <v>1</v>
      </c>
      <c r="D359" s="198" t="s">
        <v>29</v>
      </c>
      <c r="E359" s="158" t="s">
        <v>318</v>
      </c>
      <c r="F359" s="404">
        <v>1522235.62</v>
      </c>
      <c r="G359" s="404">
        <v>-1522234.62</v>
      </c>
      <c r="H359" s="158">
        <v>1</v>
      </c>
      <c r="I359" s="171"/>
    </row>
    <row r="360" spans="1:9" x14ac:dyDescent="0.55000000000000004">
      <c r="A360" s="146">
        <v>3</v>
      </c>
      <c r="B360" s="403">
        <v>100000000704</v>
      </c>
      <c r="C360" s="146">
        <v>0</v>
      </c>
      <c r="D360" s="198" t="s">
        <v>29</v>
      </c>
      <c r="E360" s="158" t="s">
        <v>1332</v>
      </c>
      <c r="F360" s="404">
        <f>SUM(F358:F359)</f>
        <v>3580000</v>
      </c>
      <c r="G360" s="404">
        <f>SUM(G358:G359)</f>
        <v>-2142256.8200000003</v>
      </c>
      <c r="H360" s="404">
        <f>SUM(H358:H359)</f>
        <v>1437743.18</v>
      </c>
      <c r="I360" s="171"/>
    </row>
    <row r="361" spans="1:9" hidden="1" x14ac:dyDescent="0.55000000000000004">
      <c r="A361" s="146"/>
      <c r="B361" s="403">
        <v>100000000705</v>
      </c>
      <c r="C361" s="146">
        <v>0</v>
      </c>
      <c r="D361" s="198" t="s">
        <v>29</v>
      </c>
      <c r="E361" s="158" t="s">
        <v>1293</v>
      </c>
      <c r="F361" s="404">
        <v>2407556.16</v>
      </c>
      <c r="G361" s="404">
        <v>-718537.16</v>
      </c>
      <c r="H361" s="404">
        <v>1689019</v>
      </c>
      <c r="I361" s="171"/>
    </row>
    <row r="362" spans="1:9" hidden="1" x14ac:dyDescent="0.55000000000000004">
      <c r="A362" s="146"/>
      <c r="B362" s="403">
        <v>100000000705</v>
      </c>
      <c r="C362" s="146">
        <v>1</v>
      </c>
      <c r="D362" s="198" t="s">
        <v>29</v>
      </c>
      <c r="E362" s="158" t="s">
        <v>1293</v>
      </c>
      <c r="F362" s="404">
        <v>1762443.84</v>
      </c>
      <c r="G362" s="404">
        <v>-1762442.84</v>
      </c>
      <c r="H362" s="158">
        <v>1</v>
      </c>
      <c r="I362" s="171"/>
    </row>
    <row r="363" spans="1:9" x14ac:dyDescent="0.55000000000000004">
      <c r="A363" s="146">
        <v>4</v>
      </c>
      <c r="B363" s="403">
        <v>100000000705</v>
      </c>
      <c r="C363" s="146">
        <v>0</v>
      </c>
      <c r="D363" s="198" t="s">
        <v>29</v>
      </c>
      <c r="E363" s="158" t="s">
        <v>1293</v>
      </c>
      <c r="F363" s="404">
        <f>SUM(F361:F362)</f>
        <v>4170000</v>
      </c>
      <c r="G363" s="404">
        <f>SUM(G361:G362)</f>
        <v>-2480980</v>
      </c>
      <c r="H363" s="404">
        <f>SUM(H361:H362)</f>
        <v>1689020</v>
      </c>
      <c r="I363" s="171"/>
    </row>
    <row r="364" spans="1:9" hidden="1" x14ac:dyDescent="0.55000000000000004">
      <c r="A364" s="146"/>
      <c r="B364" s="403">
        <v>100000000703</v>
      </c>
      <c r="C364" s="146">
        <v>0</v>
      </c>
      <c r="D364" s="198" t="s">
        <v>29</v>
      </c>
      <c r="E364" s="158" t="s">
        <v>317</v>
      </c>
      <c r="F364" s="404">
        <v>567572.71</v>
      </c>
      <c r="G364" s="404">
        <v>-172667.95</v>
      </c>
      <c r="H364" s="404">
        <v>394904.76</v>
      </c>
      <c r="I364" s="147"/>
    </row>
    <row r="365" spans="1:9" hidden="1" x14ac:dyDescent="0.55000000000000004">
      <c r="A365" s="146"/>
      <c r="B365" s="403">
        <v>100000000703</v>
      </c>
      <c r="C365" s="146">
        <v>1</v>
      </c>
      <c r="D365" s="198" t="s">
        <v>29</v>
      </c>
      <c r="E365" s="158" t="s">
        <v>317</v>
      </c>
      <c r="F365" s="404">
        <v>430327.29</v>
      </c>
      <c r="G365" s="404">
        <v>-430326.29</v>
      </c>
      <c r="H365" s="158">
        <v>1</v>
      </c>
      <c r="I365" s="158"/>
    </row>
    <row r="366" spans="1:9" x14ac:dyDescent="0.55000000000000004">
      <c r="A366" s="146">
        <v>5</v>
      </c>
      <c r="B366" s="403">
        <v>100000000703</v>
      </c>
      <c r="C366" s="146">
        <v>0</v>
      </c>
      <c r="D366" s="198" t="s">
        <v>29</v>
      </c>
      <c r="E366" s="158" t="s">
        <v>317</v>
      </c>
      <c r="F366" s="404">
        <f>SUM(F364:F365)</f>
        <v>997900</v>
      </c>
      <c r="G366" s="404">
        <f>SUM(G364:G365)</f>
        <v>-602994.24</v>
      </c>
      <c r="H366" s="404">
        <f>SUM(H364:H365)</f>
        <v>394905.76</v>
      </c>
      <c r="I366" s="147"/>
    </row>
    <row r="367" spans="1:9" hidden="1" x14ac:dyDescent="0.55000000000000004">
      <c r="A367" s="146"/>
      <c r="B367" s="403">
        <v>100000000662</v>
      </c>
      <c r="C367" s="146">
        <v>0</v>
      </c>
      <c r="D367" s="198" t="s">
        <v>29</v>
      </c>
      <c r="E367" s="158" t="s">
        <v>1064</v>
      </c>
      <c r="F367" s="404">
        <v>563716.71</v>
      </c>
      <c r="G367" s="404">
        <v>-169852.73</v>
      </c>
      <c r="H367" s="404">
        <v>393863.98</v>
      </c>
      <c r="I367" s="158"/>
    </row>
    <row r="368" spans="1:9" ht="26.45" hidden="1" customHeight="1" x14ac:dyDescent="0.55000000000000004">
      <c r="A368" s="146"/>
      <c r="B368" s="403">
        <v>100000000662</v>
      </c>
      <c r="C368" s="146">
        <v>1</v>
      </c>
      <c r="D368" s="198" t="s">
        <v>29</v>
      </c>
      <c r="E368" s="158" t="s">
        <v>1064</v>
      </c>
      <c r="F368" s="404">
        <v>423283.29</v>
      </c>
      <c r="G368" s="404">
        <v>-423282.29</v>
      </c>
      <c r="H368" s="158">
        <v>1</v>
      </c>
      <c r="I368" s="158"/>
    </row>
    <row r="369" spans="1:9" x14ac:dyDescent="0.55000000000000004">
      <c r="A369" s="146"/>
      <c r="B369" s="403"/>
      <c r="C369" s="146"/>
      <c r="D369" s="198"/>
      <c r="E369" s="158"/>
      <c r="F369" s="404"/>
      <c r="G369" s="404"/>
      <c r="H369" s="158"/>
      <c r="I369" s="158"/>
    </row>
    <row r="370" spans="1:9" x14ac:dyDescent="0.55000000000000004">
      <c r="A370" s="438" t="s">
        <v>1344</v>
      </c>
      <c r="B370" s="438"/>
      <c r="C370" s="438"/>
      <c r="D370" s="438"/>
      <c r="E370" s="438"/>
      <c r="F370" s="438"/>
      <c r="G370" s="438"/>
      <c r="H370" s="438"/>
      <c r="I370" s="438"/>
    </row>
    <row r="371" spans="1:9" x14ac:dyDescent="0.55000000000000004">
      <c r="A371" s="381" t="s">
        <v>710</v>
      </c>
      <c r="B371" s="381" t="s">
        <v>712</v>
      </c>
      <c r="C371" s="381" t="s">
        <v>1003</v>
      </c>
      <c r="D371" s="382" t="s">
        <v>711</v>
      </c>
      <c r="E371" s="381" t="s">
        <v>713</v>
      </c>
      <c r="F371" s="383" t="s">
        <v>716</v>
      </c>
      <c r="G371" s="383" t="s">
        <v>717</v>
      </c>
      <c r="H371" s="383" t="s">
        <v>718</v>
      </c>
      <c r="I371" s="381" t="s">
        <v>719</v>
      </c>
    </row>
    <row r="372" spans="1:9" x14ac:dyDescent="0.55000000000000004">
      <c r="A372" s="197" t="s">
        <v>720</v>
      </c>
      <c r="B372" s="197" t="s">
        <v>721</v>
      </c>
      <c r="C372" s="197" t="s">
        <v>1004</v>
      </c>
      <c r="D372" s="384"/>
      <c r="E372" s="197"/>
      <c r="F372" s="385"/>
      <c r="G372" s="385" t="s">
        <v>1005</v>
      </c>
      <c r="H372" s="385"/>
      <c r="I372" s="197"/>
    </row>
    <row r="373" spans="1:9" hidden="1" x14ac:dyDescent="0.55000000000000004">
      <c r="A373" s="171"/>
      <c r="B373" s="403">
        <v>100000000700</v>
      </c>
      <c r="C373" s="146">
        <v>0</v>
      </c>
      <c r="D373" s="198" t="s">
        <v>29</v>
      </c>
      <c r="E373" s="158" t="s">
        <v>315</v>
      </c>
      <c r="F373" s="404">
        <v>724316.16000000003</v>
      </c>
      <c r="G373" s="404">
        <v>-222576.32</v>
      </c>
      <c r="H373" s="404">
        <v>501739.84</v>
      </c>
      <c r="I373" s="171"/>
    </row>
    <row r="374" spans="1:9" hidden="1" x14ac:dyDescent="0.55000000000000004">
      <c r="A374" s="171"/>
      <c r="B374" s="403">
        <v>100000000700</v>
      </c>
      <c r="C374" s="146">
        <v>1</v>
      </c>
      <c r="D374" s="198" t="s">
        <v>29</v>
      </c>
      <c r="E374" s="158" t="s">
        <v>315</v>
      </c>
      <c r="F374" s="404">
        <v>568683.84</v>
      </c>
      <c r="G374" s="404">
        <v>-568682.84</v>
      </c>
      <c r="H374" s="158">
        <v>1</v>
      </c>
      <c r="I374" s="171"/>
    </row>
    <row r="375" spans="1:9" x14ac:dyDescent="0.55000000000000004">
      <c r="A375" s="146">
        <v>1</v>
      </c>
      <c r="B375" s="403">
        <v>100000000662</v>
      </c>
      <c r="C375" s="146">
        <v>0</v>
      </c>
      <c r="D375" s="198" t="s">
        <v>29</v>
      </c>
      <c r="E375" s="158" t="s">
        <v>1337</v>
      </c>
      <c r="F375" s="404">
        <f>SUM(F367:F368)</f>
        <v>987000</v>
      </c>
      <c r="G375" s="404">
        <f>SUM(G367:G368)</f>
        <v>-593135.02</v>
      </c>
      <c r="H375" s="404">
        <f>SUM(H367:H368)</f>
        <v>393864.98</v>
      </c>
      <c r="I375" s="158"/>
    </row>
    <row r="376" spans="1:9" hidden="1" x14ac:dyDescent="0.55000000000000004">
      <c r="A376" s="146"/>
      <c r="B376" s="403"/>
      <c r="C376" s="146"/>
      <c r="D376" s="198"/>
      <c r="E376" s="158"/>
      <c r="F376" s="404"/>
      <c r="G376" s="404"/>
      <c r="H376" s="404"/>
      <c r="I376" s="171"/>
    </row>
    <row r="377" spans="1:9" hidden="1" x14ac:dyDescent="0.55000000000000004">
      <c r="A377" s="146"/>
      <c r="B377" s="403"/>
      <c r="C377" s="146"/>
      <c r="D377" s="198"/>
      <c r="E377" s="158"/>
      <c r="F377" s="404"/>
      <c r="G377" s="404"/>
      <c r="H377" s="158"/>
      <c r="I377" s="171"/>
    </row>
    <row r="378" spans="1:9" x14ac:dyDescent="0.55000000000000004">
      <c r="A378" s="423"/>
      <c r="B378" s="424"/>
      <c r="C378" s="423"/>
      <c r="D378" s="425"/>
      <c r="E378" s="426"/>
      <c r="F378" s="427"/>
      <c r="G378" s="427"/>
      <c r="H378" s="426"/>
      <c r="I378" s="426"/>
    </row>
    <row r="379" spans="1:9" ht="24.6" customHeight="1" x14ac:dyDescent="0.55000000000000004">
      <c r="A379" s="449" t="s">
        <v>1343</v>
      </c>
      <c r="B379" s="449"/>
      <c r="C379" s="449"/>
      <c r="D379" s="449"/>
      <c r="E379" s="449"/>
      <c r="F379" s="449"/>
      <c r="G379" s="449"/>
      <c r="H379" s="449"/>
      <c r="I379" s="449"/>
    </row>
    <row r="380" spans="1:9" x14ac:dyDescent="0.55000000000000004">
      <c r="A380" s="381" t="s">
        <v>710</v>
      </c>
      <c r="B380" s="381" t="s">
        <v>712</v>
      </c>
      <c r="C380" s="381" t="s">
        <v>1003</v>
      </c>
      <c r="D380" s="382" t="s">
        <v>711</v>
      </c>
      <c r="E380" s="381" t="s">
        <v>713</v>
      </c>
      <c r="F380" s="383" t="s">
        <v>716</v>
      </c>
      <c r="G380" s="383" t="s">
        <v>717</v>
      </c>
      <c r="H380" s="383" t="s">
        <v>718</v>
      </c>
      <c r="I380" s="381" t="s">
        <v>719</v>
      </c>
    </row>
    <row r="381" spans="1:9" x14ac:dyDescent="0.55000000000000004">
      <c r="A381" s="197" t="s">
        <v>720</v>
      </c>
      <c r="B381" s="197" t="s">
        <v>721</v>
      </c>
      <c r="C381" s="197" t="s">
        <v>1004</v>
      </c>
      <c r="D381" s="384"/>
      <c r="E381" s="197"/>
      <c r="F381" s="385"/>
      <c r="G381" s="385" t="s">
        <v>1005</v>
      </c>
      <c r="H381" s="385"/>
      <c r="I381" s="197"/>
    </row>
    <row r="382" spans="1:9" hidden="1" x14ac:dyDescent="0.55000000000000004">
      <c r="A382" s="146"/>
      <c r="B382" s="403">
        <v>100000000701</v>
      </c>
      <c r="C382" s="146">
        <v>0</v>
      </c>
      <c r="D382" s="198" t="s">
        <v>29</v>
      </c>
      <c r="E382" s="158" t="s">
        <v>261</v>
      </c>
      <c r="F382" s="404">
        <v>1663893.2</v>
      </c>
      <c r="G382" s="404">
        <v>-516342.93</v>
      </c>
      <c r="H382" s="404">
        <v>1147550.27</v>
      </c>
      <c r="I382" s="158"/>
    </row>
    <row r="383" spans="1:9" hidden="1" x14ac:dyDescent="0.55000000000000004">
      <c r="A383" s="146"/>
      <c r="B383" s="403">
        <v>100000000701</v>
      </c>
      <c r="C383" s="146">
        <v>1</v>
      </c>
      <c r="D383" s="198" t="s">
        <v>29</v>
      </c>
      <c r="E383" s="158" t="s">
        <v>261</v>
      </c>
      <c r="F383" s="404">
        <v>1320974.19</v>
      </c>
      <c r="G383" s="404">
        <v>-1320973.19</v>
      </c>
      <c r="H383" s="158">
        <v>1</v>
      </c>
      <c r="I383" s="158"/>
    </row>
    <row r="384" spans="1:9" x14ac:dyDescent="0.55000000000000004">
      <c r="A384" s="146">
        <v>1</v>
      </c>
      <c r="B384" s="403">
        <v>100000000701</v>
      </c>
      <c r="C384" s="146">
        <v>0</v>
      </c>
      <c r="D384" s="198" t="s">
        <v>29</v>
      </c>
      <c r="E384" s="158" t="s">
        <v>1294</v>
      </c>
      <c r="F384" s="404">
        <f>SUM(F382:F383)</f>
        <v>2984867.3899999997</v>
      </c>
      <c r="G384" s="404">
        <f>SUM(G382:G383)</f>
        <v>-1837316.1199999999</v>
      </c>
      <c r="H384" s="404">
        <f>SUM(H382:H383)</f>
        <v>1147551.27</v>
      </c>
      <c r="I384" s="158"/>
    </row>
    <row r="385" spans="1:9" x14ac:dyDescent="0.55000000000000004">
      <c r="A385" s="146">
        <v>2</v>
      </c>
      <c r="B385" s="403">
        <v>100000000285</v>
      </c>
      <c r="C385" s="146">
        <v>0</v>
      </c>
      <c r="D385" s="146" t="s">
        <v>260</v>
      </c>
      <c r="E385" s="158" t="s">
        <v>1294</v>
      </c>
      <c r="F385" s="404">
        <v>2989320.96</v>
      </c>
      <c r="G385" s="404">
        <v>-1298102.4099999999</v>
      </c>
      <c r="H385" s="404">
        <v>1691218.55</v>
      </c>
      <c r="I385" s="171"/>
    </row>
    <row r="386" spans="1:9" x14ac:dyDescent="0.55000000000000004">
      <c r="A386" s="146"/>
      <c r="B386" s="403"/>
      <c r="C386" s="146"/>
      <c r="D386" s="198"/>
      <c r="E386" s="158"/>
      <c r="F386" s="404"/>
      <c r="G386" s="404"/>
      <c r="H386" s="158"/>
      <c r="I386" s="158"/>
    </row>
    <row r="387" spans="1:9" x14ac:dyDescent="0.55000000000000004">
      <c r="A387" s="454" t="s">
        <v>1345</v>
      </c>
      <c r="B387" s="454"/>
      <c r="C387" s="454"/>
      <c r="D387" s="454"/>
      <c r="E387" s="454"/>
      <c r="F387" s="454"/>
      <c r="G387" s="454"/>
      <c r="H387" s="454"/>
      <c r="I387" s="455"/>
    </row>
    <row r="388" spans="1:9" x14ac:dyDescent="0.55000000000000004">
      <c r="A388" s="381" t="s">
        <v>710</v>
      </c>
      <c r="B388" s="381" t="s">
        <v>712</v>
      </c>
      <c r="C388" s="381" t="s">
        <v>1003</v>
      </c>
      <c r="D388" s="382" t="s">
        <v>711</v>
      </c>
      <c r="E388" s="381" t="s">
        <v>713</v>
      </c>
      <c r="F388" s="383" t="s">
        <v>716</v>
      </c>
      <c r="G388" s="383" t="s">
        <v>717</v>
      </c>
      <c r="H388" s="383" t="s">
        <v>718</v>
      </c>
      <c r="I388" s="381" t="s">
        <v>719</v>
      </c>
    </row>
    <row r="389" spans="1:9" x14ac:dyDescent="0.55000000000000004">
      <c r="A389" s="197" t="s">
        <v>720</v>
      </c>
      <c r="B389" s="197" t="s">
        <v>721</v>
      </c>
      <c r="C389" s="197" t="s">
        <v>1004</v>
      </c>
      <c r="D389" s="384"/>
      <c r="E389" s="197"/>
      <c r="F389" s="385"/>
      <c r="G389" s="385" t="s">
        <v>1005</v>
      </c>
      <c r="H389" s="385"/>
      <c r="I389" s="197"/>
    </row>
    <row r="390" spans="1:9" hidden="1" x14ac:dyDescent="0.55000000000000004">
      <c r="A390" s="146"/>
      <c r="B390" s="403">
        <v>100000000688</v>
      </c>
      <c r="C390" s="146">
        <v>0</v>
      </c>
      <c r="D390" s="198" t="s">
        <v>29</v>
      </c>
      <c r="E390" s="158" t="s">
        <v>149</v>
      </c>
      <c r="F390" s="404">
        <v>975936.07</v>
      </c>
      <c r="G390" s="404">
        <v>-288441.96999999997</v>
      </c>
      <c r="H390" s="404">
        <v>687494.1</v>
      </c>
      <c r="I390" s="147"/>
    </row>
    <row r="391" spans="1:9" hidden="1" x14ac:dyDescent="0.55000000000000004">
      <c r="A391" s="146"/>
      <c r="B391" s="403">
        <v>100000000688</v>
      </c>
      <c r="C391" s="146">
        <v>1</v>
      </c>
      <c r="D391" s="198" t="s">
        <v>29</v>
      </c>
      <c r="E391" s="158" t="s">
        <v>149</v>
      </c>
      <c r="F391" s="404">
        <v>699063.93</v>
      </c>
      <c r="G391" s="404">
        <v>-699062.93</v>
      </c>
      <c r="H391" s="158">
        <v>1</v>
      </c>
      <c r="I391" s="158"/>
    </row>
    <row r="392" spans="1:9" x14ac:dyDescent="0.55000000000000004">
      <c r="A392" s="146">
        <v>1</v>
      </c>
      <c r="B392" s="403">
        <v>100000000688</v>
      </c>
      <c r="C392" s="146">
        <v>0</v>
      </c>
      <c r="D392" s="198" t="s">
        <v>29</v>
      </c>
      <c r="E392" s="158" t="s">
        <v>1295</v>
      </c>
      <c r="F392" s="404">
        <f>SUM(F390:F391)</f>
        <v>1675000</v>
      </c>
      <c r="G392" s="404">
        <f>SUM(G390:G391)</f>
        <v>-987504.9</v>
      </c>
      <c r="H392" s="404">
        <f>SUM(H390:H391)</f>
        <v>687495.1</v>
      </c>
      <c r="I392" s="147"/>
    </row>
    <row r="393" spans="1:9" x14ac:dyDescent="0.55000000000000004">
      <c r="A393" s="146"/>
      <c r="B393" s="146"/>
      <c r="C393" s="146"/>
      <c r="D393" s="198"/>
      <c r="E393" s="158"/>
      <c r="F393" s="73"/>
      <c r="G393" s="73"/>
      <c r="H393" s="73"/>
      <c r="I393" s="158"/>
    </row>
    <row r="394" spans="1:9" x14ac:dyDescent="0.55000000000000004">
      <c r="A394" s="438" t="s">
        <v>1202</v>
      </c>
      <c r="B394" s="438"/>
      <c r="C394" s="438"/>
      <c r="D394" s="438"/>
      <c r="E394" s="438"/>
      <c r="F394" s="438"/>
      <c r="G394" s="438"/>
      <c r="H394" s="438"/>
      <c r="I394" s="438"/>
    </row>
    <row r="395" spans="1:9" x14ac:dyDescent="0.55000000000000004">
      <c r="A395" s="381" t="s">
        <v>710</v>
      </c>
      <c r="B395" s="381" t="s">
        <v>712</v>
      </c>
      <c r="C395" s="381" t="s">
        <v>1003</v>
      </c>
      <c r="D395" s="382" t="s">
        <v>711</v>
      </c>
      <c r="E395" s="381" t="s">
        <v>713</v>
      </c>
      <c r="F395" s="383" t="s">
        <v>716</v>
      </c>
      <c r="G395" s="383" t="s">
        <v>717</v>
      </c>
      <c r="H395" s="383" t="s">
        <v>718</v>
      </c>
      <c r="I395" s="381" t="s">
        <v>719</v>
      </c>
    </row>
    <row r="396" spans="1:9" x14ac:dyDescent="0.55000000000000004">
      <c r="A396" s="197" t="s">
        <v>720</v>
      </c>
      <c r="B396" s="197" t="s">
        <v>721</v>
      </c>
      <c r="C396" s="197" t="s">
        <v>1004</v>
      </c>
      <c r="D396" s="384"/>
      <c r="E396" s="197"/>
      <c r="F396" s="385"/>
      <c r="G396" s="385" t="s">
        <v>1005</v>
      </c>
      <c r="H396" s="385"/>
      <c r="I396" s="197"/>
    </row>
    <row r="397" spans="1:9" hidden="1" x14ac:dyDescent="0.55000000000000004">
      <c r="A397" s="146"/>
      <c r="B397" s="403">
        <v>100000000691</v>
      </c>
      <c r="C397" s="146">
        <v>0</v>
      </c>
      <c r="D397" s="198" t="s">
        <v>29</v>
      </c>
      <c r="E397" s="158" t="s">
        <v>152</v>
      </c>
      <c r="F397" s="404">
        <v>940641.1</v>
      </c>
      <c r="G397" s="404">
        <v>-275423.46000000002</v>
      </c>
      <c r="H397" s="404">
        <v>665217.64</v>
      </c>
      <c r="I397" s="147"/>
    </row>
    <row r="398" spans="1:9" hidden="1" x14ac:dyDescent="0.55000000000000004">
      <c r="A398" s="146"/>
      <c r="B398" s="403">
        <v>100000000691</v>
      </c>
      <c r="C398" s="146">
        <v>1</v>
      </c>
      <c r="D398" s="198" t="s">
        <v>29</v>
      </c>
      <c r="E398" s="158" t="s">
        <v>152</v>
      </c>
      <c r="F398" s="404">
        <v>649358.9</v>
      </c>
      <c r="G398" s="404">
        <v>-649357.9</v>
      </c>
      <c r="H398" s="158">
        <v>1</v>
      </c>
      <c r="I398" s="158"/>
    </row>
    <row r="399" spans="1:9" x14ac:dyDescent="0.55000000000000004">
      <c r="A399" s="146">
        <v>1</v>
      </c>
      <c r="B399" s="403">
        <v>100000000691</v>
      </c>
      <c r="C399" s="146">
        <v>0</v>
      </c>
      <c r="D399" s="198" t="s">
        <v>29</v>
      </c>
      <c r="E399" s="158" t="s">
        <v>1299</v>
      </c>
      <c r="F399" s="404">
        <f>SUM(F397:F398)</f>
        <v>1590000</v>
      </c>
      <c r="G399" s="404">
        <f>SUM(G397:G398)</f>
        <v>-924781.3600000001</v>
      </c>
      <c r="H399" s="404">
        <f>SUM(H397:H398)</f>
        <v>665218.64</v>
      </c>
      <c r="I399" s="147"/>
    </row>
    <row r="400" spans="1:9" x14ac:dyDescent="0.55000000000000004">
      <c r="A400" s="146"/>
      <c r="B400" s="146"/>
      <c r="C400" s="146"/>
      <c r="D400" s="198"/>
      <c r="E400" s="158"/>
      <c r="F400" s="73"/>
      <c r="G400" s="73"/>
      <c r="H400" s="73"/>
      <c r="I400" s="158"/>
    </row>
    <row r="401" spans="1:9" x14ac:dyDescent="0.55000000000000004">
      <c r="A401" s="438" t="s">
        <v>1203</v>
      </c>
      <c r="B401" s="438"/>
      <c r="C401" s="438"/>
      <c r="D401" s="438"/>
      <c r="E401" s="438"/>
      <c r="F401" s="438"/>
      <c r="G401" s="438"/>
      <c r="H401" s="438"/>
      <c r="I401" s="438"/>
    </row>
    <row r="402" spans="1:9" x14ac:dyDescent="0.55000000000000004">
      <c r="A402" s="381" t="s">
        <v>710</v>
      </c>
      <c r="B402" s="381" t="s">
        <v>712</v>
      </c>
      <c r="C402" s="381" t="s">
        <v>1003</v>
      </c>
      <c r="D402" s="382" t="s">
        <v>711</v>
      </c>
      <c r="E402" s="381" t="s">
        <v>713</v>
      </c>
      <c r="F402" s="383" t="s">
        <v>716</v>
      </c>
      <c r="G402" s="383" t="s">
        <v>717</v>
      </c>
      <c r="H402" s="383" t="s">
        <v>718</v>
      </c>
      <c r="I402" s="381" t="s">
        <v>719</v>
      </c>
    </row>
    <row r="403" spans="1:9" x14ac:dyDescent="0.55000000000000004">
      <c r="A403" s="197" t="s">
        <v>720</v>
      </c>
      <c r="B403" s="197" t="s">
        <v>721</v>
      </c>
      <c r="C403" s="197" t="s">
        <v>1004</v>
      </c>
      <c r="D403" s="384"/>
      <c r="E403" s="197"/>
      <c r="F403" s="385"/>
      <c r="G403" s="385" t="s">
        <v>1005</v>
      </c>
      <c r="H403" s="385"/>
      <c r="I403" s="197"/>
    </row>
    <row r="404" spans="1:9" hidden="1" x14ac:dyDescent="0.55000000000000004">
      <c r="A404" s="146"/>
      <c r="B404" s="403">
        <v>100000000687</v>
      </c>
      <c r="C404" s="146">
        <v>0</v>
      </c>
      <c r="D404" s="198" t="s">
        <v>29</v>
      </c>
      <c r="E404" s="158" t="s">
        <v>148</v>
      </c>
      <c r="F404" s="404">
        <v>216286.58</v>
      </c>
      <c r="G404" s="404">
        <v>-68491.960000000006</v>
      </c>
      <c r="H404" s="404">
        <v>147794.62</v>
      </c>
      <c r="I404" s="147"/>
    </row>
    <row r="405" spans="1:9" hidden="1" x14ac:dyDescent="0.55000000000000004">
      <c r="A405" s="146"/>
      <c r="B405" s="403">
        <v>100000000687</v>
      </c>
      <c r="C405" s="146">
        <v>1</v>
      </c>
      <c r="D405" s="198" t="s">
        <v>29</v>
      </c>
      <c r="E405" s="158" t="s">
        <v>148</v>
      </c>
      <c r="F405" s="404">
        <v>181753.42</v>
      </c>
      <c r="G405" s="404">
        <v>-181752.42</v>
      </c>
      <c r="H405" s="158">
        <v>1</v>
      </c>
      <c r="I405" s="158"/>
    </row>
    <row r="406" spans="1:9" x14ac:dyDescent="0.55000000000000004">
      <c r="A406" s="146">
        <v>1</v>
      </c>
      <c r="B406" s="403">
        <v>100000000687</v>
      </c>
      <c r="C406" s="146">
        <v>0</v>
      </c>
      <c r="D406" s="198" t="s">
        <v>29</v>
      </c>
      <c r="E406" s="158" t="s">
        <v>148</v>
      </c>
      <c r="F406" s="404">
        <f>SUM(F404:F405)</f>
        <v>398040</v>
      </c>
      <c r="G406" s="404">
        <f>SUM(G404:G405)</f>
        <v>-250244.38</v>
      </c>
      <c r="H406" s="404">
        <f>SUM(H404:H405)</f>
        <v>147795.62</v>
      </c>
      <c r="I406" s="147"/>
    </row>
    <row r="407" spans="1:9" x14ac:dyDescent="0.55000000000000004">
      <c r="A407" s="146"/>
      <c r="B407" s="403"/>
      <c r="C407" s="146"/>
      <c r="D407" s="198"/>
      <c r="E407" s="158"/>
      <c r="F407" s="404"/>
      <c r="G407" s="404"/>
      <c r="H407" s="158"/>
      <c r="I407" s="158"/>
    </row>
    <row r="408" spans="1:9" x14ac:dyDescent="0.55000000000000004">
      <c r="A408" s="438" t="s">
        <v>1204</v>
      </c>
      <c r="B408" s="438"/>
      <c r="C408" s="438"/>
      <c r="D408" s="438"/>
      <c r="E408" s="438"/>
      <c r="F408" s="438"/>
      <c r="G408" s="438"/>
      <c r="H408" s="438"/>
      <c r="I408" s="438"/>
    </row>
    <row r="409" spans="1:9" x14ac:dyDescent="0.55000000000000004">
      <c r="A409" s="381" t="s">
        <v>710</v>
      </c>
      <c r="B409" s="381" t="s">
        <v>712</v>
      </c>
      <c r="C409" s="381" t="s">
        <v>1003</v>
      </c>
      <c r="D409" s="382" t="s">
        <v>711</v>
      </c>
      <c r="E409" s="381" t="s">
        <v>713</v>
      </c>
      <c r="F409" s="383" t="s">
        <v>716</v>
      </c>
      <c r="G409" s="383" t="s">
        <v>717</v>
      </c>
      <c r="H409" s="383" t="s">
        <v>718</v>
      </c>
      <c r="I409" s="381" t="s">
        <v>719</v>
      </c>
    </row>
    <row r="410" spans="1:9" x14ac:dyDescent="0.55000000000000004">
      <c r="A410" s="197" t="s">
        <v>720</v>
      </c>
      <c r="B410" s="197" t="s">
        <v>721</v>
      </c>
      <c r="C410" s="197" t="s">
        <v>1004</v>
      </c>
      <c r="D410" s="384"/>
      <c r="E410" s="197"/>
      <c r="F410" s="385"/>
      <c r="G410" s="385" t="s">
        <v>1005</v>
      </c>
      <c r="H410" s="385"/>
      <c r="I410" s="197"/>
    </row>
    <row r="411" spans="1:9" hidden="1" x14ac:dyDescent="0.55000000000000004">
      <c r="A411" s="146"/>
      <c r="B411" s="403">
        <v>100000000647</v>
      </c>
      <c r="C411" s="146">
        <v>0</v>
      </c>
      <c r="D411" s="198" t="s">
        <v>29</v>
      </c>
      <c r="E411" s="158" t="s">
        <v>1296</v>
      </c>
      <c r="F411" s="404">
        <v>50467.4</v>
      </c>
      <c r="G411" s="404">
        <v>-17026.89</v>
      </c>
      <c r="H411" s="404">
        <v>33440.51</v>
      </c>
      <c r="I411" s="147"/>
    </row>
    <row r="412" spans="1:9" hidden="1" x14ac:dyDescent="0.55000000000000004">
      <c r="A412" s="146"/>
      <c r="B412" s="403">
        <v>100000000647</v>
      </c>
      <c r="C412" s="146">
        <v>1</v>
      </c>
      <c r="D412" s="198" t="s">
        <v>29</v>
      </c>
      <c r="E412" s="158" t="s">
        <v>1296</v>
      </c>
      <c r="F412" s="404">
        <v>48532.6</v>
      </c>
      <c r="G412" s="404">
        <v>-48531.6</v>
      </c>
      <c r="H412" s="158">
        <v>1</v>
      </c>
      <c r="I412" s="158"/>
    </row>
    <row r="413" spans="1:9" x14ac:dyDescent="0.55000000000000004">
      <c r="A413" s="146">
        <v>1</v>
      </c>
      <c r="B413" s="403">
        <v>100000000647</v>
      </c>
      <c r="C413" s="146">
        <v>0</v>
      </c>
      <c r="D413" s="198" t="s">
        <v>29</v>
      </c>
      <c r="E413" s="158" t="s">
        <v>1296</v>
      </c>
      <c r="F413" s="404">
        <f>SUM(F411:F412)</f>
        <v>99000</v>
      </c>
      <c r="G413" s="404">
        <f>SUM(G411:G412)</f>
        <v>-65558.489999999991</v>
      </c>
      <c r="H413" s="404">
        <f>SUM(H411:H412)</f>
        <v>33441.51</v>
      </c>
      <c r="I413" s="147"/>
    </row>
    <row r="414" spans="1:9" x14ac:dyDescent="0.55000000000000004">
      <c r="A414" s="146"/>
      <c r="B414" s="146"/>
      <c r="C414" s="146"/>
      <c r="D414" s="198"/>
      <c r="E414" s="158"/>
      <c r="F414" s="73"/>
      <c r="G414" s="73"/>
      <c r="H414" s="73"/>
      <c r="I414" s="158"/>
    </row>
    <row r="415" spans="1:9" x14ac:dyDescent="0.55000000000000004">
      <c r="A415" s="438" t="s">
        <v>1205</v>
      </c>
      <c r="B415" s="438"/>
      <c r="C415" s="438"/>
      <c r="D415" s="438"/>
      <c r="E415" s="438"/>
      <c r="F415" s="438"/>
      <c r="G415" s="438"/>
      <c r="H415" s="438"/>
      <c r="I415" s="438"/>
    </row>
    <row r="416" spans="1:9" x14ac:dyDescent="0.55000000000000004">
      <c r="A416" s="381" t="s">
        <v>710</v>
      </c>
      <c r="B416" s="381" t="s">
        <v>712</v>
      </c>
      <c r="C416" s="381" t="s">
        <v>1003</v>
      </c>
      <c r="D416" s="382" t="s">
        <v>711</v>
      </c>
      <c r="E416" s="381" t="s">
        <v>713</v>
      </c>
      <c r="F416" s="383" t="s">
        <v>716</v>
      </c>
      <c r="G416" s="383" t="s">
        <v>717</v>
      </c>
      <c r="H416" s="383" t="s">
        <v>718</v>
      </c>
      <c r="I416" s="381" t="s">
        <v>719</v>
      </c>
    </row>
    <row r="417" spans="1:9" x14ac:dyDescent="0.55000000000000004">
      <c r="A417" s="197" t="s">
        <v>720</v>
      </c>
      <c r="B417" s="197" t="s">
        <v>721</v>
      </c>
      <c r="C417" s="197" t="s">
        <v>1004</v>
      </c>
      <c r="D417" s="384"/>
      <c r="E417" s="197"/>
      <c r="F417" s="385"/>
      <c r="G417" s="385" t="s">
        <v>1005</v>
      </c>
      <c r="H417" s="385"/>
      <c r="I417" s="197"/>
    </row>
    <row r="418" spans="1:9" hidden="1" x14ac:dyDescent="0.55000000000000004">
      <c r="A418" s="146"/>
      <c r="B418" s="403">
        <v>100000000702</v>
      </c>
      <c r="C418" s="146">
        <v>0</v>
      </c>
      <c r="D418" s="198" t="s">
        <v>29</v>
      </c>
      <c r="E418" s="158" t="s">
        <v>316</v>
      </c>
      <c r="F418" s="404">
        <v>227885.48</v>
      </c>
      <c r="G418" s="404">
        <v>-68663.87</v>
      </c>
      <c r="H418" s="404">
        <v>159221.60999999999</v>
      </c>
      <c r="I418" s="147"/>
    </row>
    <row r="419" spans="1:9" hidden="1" x14ac:dyDescent="0.55000000000000004">
      <c r="A419" s="146"/>
      <c r="B419" s="403">
        <v>100000000702</v>
      </c>
      <c r="C419" s="146">
        <v>1</v>
      </c>
      <c r="D419" s="198" t="s">
        <v>29</v>
      </c>
      <c r="E419" s="158" t="s">
        <v>316</v>
      </c>
      <c r="F419" s="404">
        <v>171114.52</v>
      </c>
      <c r="G419" s="404">
        <v>-171113.52</v>
      </c>
      <c r="H419" s="158">
        <v>1</v>
      </c>
      <c r="I419" s="158"/>
    </row>
    <row r="420" spans="1:9" x14ac:dyDescent="0.55000000000000004">
      <c r="A420" s="146">
        <v>1</v>
      </c>
      <c r="B420" s="403">
        <v>100000000702</v>
      </c>
      <c r="C420" s="146">
        <v>0</v>
      </c>
      <c r="D420" s="198" t="s">
        <v>29</v>
      </c>
      <c r="E420" s="158" t="s">
        <v>316</v>
      </c>
      <c r="F420" s="404">
        <f>SUM(F418:F419)</f>
        <v>399000</v>
      </c>
      <c r="G420" s="404">
        <f>SUM(G418:G419)</f>
        <v>-239777.38999999998</v>
      </c>
      <c r="H420" s="404">
        <f>SUM(H418:H419)</f>
        <v>159222.60999999999</v>
      </c>
      <c r="I420" s="147"/>
    </row>
    <row r="421" spans="1:9" x14ac:dyDescent="0.55000000000000004">
      <c r="A421" s="146"/>
      <c r="B421" s="146"/>
      <c r="C421" s="146"/>
      <c r="D421" s="198"/>
      <c r="E421" s="158"/>
      <c r="F421" s="73"/>
      <c r="G421" s="73"/>
      <c r="H421" s="73"/>
      <c r="I421" s="158"/>
    </row>
    <row r="422" spans="1:9" x14ac:dyDescent="0.55000000000000004">
      <c r="A422" s="438" t="s">
        <v>1206</v>
      </c>
      <c r="B422" s="438"/>
      <c r="C422" s="438"/>
      <c r="D422" s="438"/>
      <c r="E422" s="438"/>
      <c r="F422" s="438"/>
      <c r="G422" s="438"/>
      <c r="H422" s="438"/>
      <c r="I422" s="438"/>
    </row>
    <row r="423" spans="1:9" x14ac:dyDescent="0.55000000000000004">
      <c r="A423" s="381" t="s">
        <v>710</v>
      </c>
      <c r="B423" s="381" t="s">
        <v>712</v>
      </c>
      <c r="C423" s="381" t="s">
        <v>1003</v>
      </c>
      <c r="D423" s="382" t="s">
        <v>711</v>
      </c>
      <c r="E423" s="381" t="s">
        <v>713</v>
      </c>
      <c r="F423" s="383" t="s">
        <v>716</v>
      </c>
      <c r="G423" s="383" t="s">
        <v>717</v>
      </c>
      <c r="H423" s="383" t="s">
        <v>718</v>
      </c>
      <c r="I423" s="381" t="s">
        <v>719</v>
      </c>
    </row>
    <row r="424" spans="1:9" x14ac:dyDescent="0.55000000000000004">
      <c r="A424" s="197" t="s">
        <v>720</v>
      </c>
      <c r="B424" s="197" t="s">
        <v>721</v>
      </c>
      <c r="C424" s="197" t="s">
        <v>1004</v>
      </c>
      <c r="D424" s="384"/>
      <c r="E424" s="197"/>
      <c r="F424" s="385"/>
      <c r="G424" s="385" t="s">
        <v>1005</v>
      </c>
      <c r="H424" s="385"/>
      <c r="I424" s="197"/>
    </row>
    <row r="425" spans="1:9" hidden="1" x14ac:dyDescent="0.55000000000000004">
      <c r="A425" s="146"/>
      <c r="B425" s="403">
        <v>100000000658</v>
      </c>
      <c r="C425" s="146">
        <v>0</v>
      </c>
      <c r="D425" s="198" t="s">
        <v>29</v>
      </c>
      <c r="E425" s="158" t="s">
        <v>120</v>
      </c>
      <c r="F425" s="404">
        <v>4243150.68</v>
      </c>
      <c r="G425" s="404">
        <v>-1531167.53</v>
      </c>
      <c r="H425" s="404">
        <v>2711983.15</v>
      </c>
      <c r="I425" s="147"/>
    </row>
    <row r="426" spans="1:9" hidden="1" x14ac:dyDescent="0.55000000000000004">
      <c r="A426" s="146"/>
      <c r="B426" s="403">
        <v>100000000658</v>
      </c>
      <c r="C426" s="146">
        <v>1</v>
      </c>
      <c r="D426" s="198" t="s">
        <v>29</v>
      </c>
      <c r="E426" s="158" t="s">
        <v>120</v>
      </c>
      <c r="F426" s="404">
        <v>4606849.32</v>
      </c>
      <c r="G426" s="404">
        <v>-4606848.32</v>
      </c>
      <c r="H426" s="158">
        <v>1</v>
      </c>
      <c r="I426" s="158"/>
    </row>
    <row r="427" spans="1:9" x14ac:dyDescent="0.55000000000000004">
      <c r="A427" s="146">
        <v>1</v>
      </c>
      <c r="B427" s="403">
        <v>100000000658</v>
      </c>
      <c r="C427" s="146">
        <v>0</v>
      </c>
      <c r="D427" s="198" t="s">
        <v>29</v>
      </c>
      <c r="E427" s="158" t="s">
        <v>1298</v>
      </c>
      <c r="F427" s="404">
        <f>SUM(F425:F426)</f>
        <v>8850000</v>
      </c>
      <c r="G427" s="404">
        <f>SUM(G425:G426)</f>
        <v>-6138015.8500000006</v>
      </c>
      <c r="H427" s="404">
        <f>SUM(H425:H426)</f>
        <v>2711984.15</v>
      </c>
      <c r="I427" s="147"/>
    </row>
    <row r="428" spans="1:9" x14ac:dyDescent="0.55000000000000004">
      <c r="A428" s="146"/>
      <c r="B428" s="403"/>
      <c r="C428" s="146"/>
      <c r="D428" s="198"/>
      <c r="E428" s="158"/>
      <c r="F428" s="404"/>
      <c r="G428" s="404"/>
      <c r="H428" s="158"/>
      <c r="I428" s="158"/>
    </row>
    <row r="429" spans="1:9" x14ac:dyDescent="0.55000000000000004">
      <c r="A429" s="438" t="s">
        <v>1207</v>
      </c>
      <c r="B429" s="438"/>
      <c r="C429" s="438"/>
      <c r="D429" s="438"/>
      <c r="E429" s="438"/>
      <c r="F429" s="438"/>
      <c r="G429" s="438"/>
      <c r="H429" s="438"/>
      <c r="I429" s="438"/>
    </row>
    <row r="430" spans="1:9" x14ac:dyDescent="0.55000000000000004">
      <c r="A430" s="381" t="s">
        <v>710</v>
      </c>
      <c r="B430" s="381" t="s">
        <v>712</v>
      </c>
      <c r="C430" s="381" t="s">
        <v>1003</v>
      </c>
      <c r="D430" s="382" t="s">
        <v>711</v>
      </c>
      <c r="E430" s="381" t="s">
        <v>713</v>
      </c>
      <c r="F430" s="383" t="s">
        <v>716</v>
      </c>
      <c r="G430" s="383" t="s">
        <v>717</v>
      </c>
      <c r="H430" s="383" t="s">
        <v>718</v>
      </c>
      <c r="I430" s="381" t="s">
        <v>719</v>
      </c>
    </row>
    <row r="431" spans="1:9" x14ac:dyDescent="0.55000000000000004">
      <c r="A431" s="197" t="s">
        <v>720</v>
      </c>
      <c r="B431" s="197" t="s">
        <v>721</v>
      </c>
      <c r="C431" s="197" t="s">
        <v>1004</v>
      </c>
      <c r="D431" s="384"/>
      <c r="E431" s="197"/>
      <c r="F431" s="385"/>
      <c r="G431" s="385" t="s">
        <v>1005</v>
      </c>
      <c r="H431" s="385"/>
      <c r="I431" s="197"/>
    </row>
    <row r="432" spans="1:9" hidden="1" x14ac:dyDescent="0.55000000000000004">
      <c r="A432" s="146"/>
      <c r="B432" s="403">
        <v>100000000663</v>
      </c>
      <c r="C432" s="146">
        <v>0</v>
      </c>
      <c r="D432" s="146" t="s">
        <v>29</v>
      </c>
      <c r="E432" s="158" t="s">
        <v>125</v>
      </c>
      <c r="F432" s="404">
        <v>4702557.08</v>
      </c>
      <c r="G432" s="404">
        <v>-1459307.65</v>
      </c>
      <c r="H432" s="404">
        <v>3243249.43</v>
      </c>
      <c r="I432" s="147"/>
    </row>
    <row r="433" spans="1:10" hidden="1" x14ac:dyDescent="0.55000000000000004">
      <c r="A433" s="146"/>
      <c r="B433" s="403">
        <v>100000000663</v>
      </c>
      <c r="C433" s="146">
        <v>1</v>
      </c>
      <c r="D433" s="146" t="s">
        <v>29</v>
      </c>
      <c r="E433" s="158" t="s">
        <v>125</v>
      </c>
      <c r="F433" s="404">
        <v>3797442.92</v>
      </c>
      <c r="G433" s="404">
        <v>-3797441.92</v>
      </c>
      <c r="H433" s="158">
        <v>1</v>
      </c>
      <c r="I433" s="158"/>
    </row>
    <row r="434" spans="1:10" x14ac:dyDescent="0.55000000000000004">
      <c r="A434" s="146">
        <v>1</v>
      </c>
      <c r="B434" s="403">
        <v>100000000663</v>
      </c>
      <c r="C434" s="146">
        <v>0</v>
      </c>
      <c r="D434" s="146" t="s">
        <v>29</v>
      </c>
      <c r="E434" s="158" t="s">
        <v>1298</v>
      </c>
      <c r="F434" s="404">
        <f>SUM(F432:F433)</f>
        <v>8500000</v>
      </c>
      <c r="G434" s="404">
        <f>SUM(G432:G433)</f>
        <v>-5256749.57</v>
      </c>
      <c r="H434" s="404">
        <f>SUM(H432:H433)</f>
        <v>3243250.43</v>
      </c>
      <c r="I434" s="147"/>
    </row>
    <row r="435" spans="1:10" x14ac:dyDescent="0.55000000000000004">
      <c r="A435" s="146"/>
      <c r="B435" s="403"/>
      <c r="C435" s="146"/>
      <c r="D435" s="198"/>
      <c r="E435" s="158"/>
      <c r="F435" s="404"/>
      <c r="G435" s="404"/>
      <c r="H435" s="158"/>
      <c r="I435" s="158"/>
    </row>
    <row r="436" spans="1:10" x14ac:dyDescent="0.55000000000000004">
      <c r="A436" s="438" t="s">
        <v>1208</v>
      </c>
      <c r="B436" s="438"/>
      <c r="C436" s="438"/>
      <c r="D436" s="438"/>
      <c r="E436" s="438"/>
      <c r="F436" s="438"/>
      <c r="G436" s="438"/>
      <c r="H436" s="438"/>
      <c r="I436" s="438"/>
    </row>
    <row r="437" spans="1:10" x14ac:dyDescent="0.55000000000000004">
      <c r="A437" s="381" t="s">
        <v>710</v>
      </c>
      <c r="B437" s="381" t="s">
        <v>712</v>
      </c>
      <c r="C437" s="381" t="s">
        <v>1003</v>
      </c>
      <c r="D437" s="382" t="s">
        <v>711</v>
      </c>
      <c r="E437" s="381" t="s">
        <v>713</v>
      </c>
      <c r="F437" s="383" t="s">
        <v>716</v>
      </c>
      <c r="G437" s="383" t="s">
        <v>717</v>
      </c>
      <c r="H437" s="383" t="s">
        <v>718</v>
      </c>
      <c r="I437" s="381" t="s">
        <v>719</v>
      </c>
    </row>
    <row r="438" spans="1:10" x14ac:dyDescent="0.55000000000000004">
      <c r="A438" s="197" t="s">
        <v>720</v>
      </c>
      <c r="B438" s="197" t="s">
        <v>721</v>
      </c>
      <c r="C438" s="197" t="s">
        <v>1004</v>
      </c>
      <c r="D438" s="384"/>
      <c r="E438" s="197"/>
      <c r="F438" s="385"/>
      <c r="G438" s="385" t="s">
        <v>1005</v>
      </c>
      <c r="H438" s="385"/>
      <c r="I438" s="197"/>
    </row>
    <row r="439" spans="1:10" x14ac:dyDescent="0.55000000000000004">
      <c r="A439" s="146">
        <v>1</v>
      </c>
      <c r="B439" s="403">
        <v>100000000287</v>
      </c>
      <c r="C439" s="146">
        <v>0</v>
      </c>
      <c r="D439" s="198" t="s">
        <v>262</v>
      </c>
      <c r="E439" s="158" t="s">
        <v>1101</v>
      </c>
      <c r="F439" s="404">
        <v>1180000</v>
      </c>
      <c r="G439" s="404">
        <v>-514835.62</v>
      </c>
      <c r="H439" s="404">
        <v>665164.38</v>
      </c>
      <c r="I439" s="147"/>
      <c r="J439" s="148" t="s">
        <v>1333</v>
      </c>
    </row>
    <row r="440" spans="1:10" x14ac:dyDescent="0.55000000000000004">
      <c r="A440" s="146"/>
      <c r="B440" s="146"/>
      <c r="C440" s="146"/>
      <c r="D440" s="198"/>
      <c r="E440" s="158"/>
      <c r="F440" s="73"/>
      <c r="G440" s="73"/>
      <c r="H440" s="73"/>
      <c r="I440" s="158"/>
    </row>
    <row r="441" spans="1:10" x14ac:dyDescent="0.55000000000000004">
      <c r="A441" s="438" t="s">
        <v>1209</v>
      </c>
      <c r="B441" s="438"/>
      <c r="C441" s="438"/>
      <c r="D441" s="438"/>
      <c r="E441" s="438"/>
      <c r="F441" s="438"/>
      <c r="G441" s="438"/>
      <c r="H441" s="438"/>
      <c r="I441" s="438"/>
    </row>
    <row r="442" spans="1:10" x14ac:dyDescent="0.55000000000000004">
      <c r="A442" s="381" t="s">
        <v>710</v>
      </c>
      <c r="B442" s="381" t="s">
        <v>712</v>
      </c>
      <c r="C442" s="381" t="s">
        <v>1003</v>
      </c>
      <c r="D442" s="382" t="s">
        <v>711</v>
      </c>
      <c r="E442" s="381" t="s">
        <v>713</v>
      </c>
      <c r="F442" s="383" t="s">
        <v>716</v>
      </c>
      <c r="G442" s="383" t="s">
        <v>717</v>
      </c>
      <c r="H442" s="383" t="s">
        <v>718</v>
      </c>
      <c r="I442" s="381" t="s">
        <v>719</v>
      </c>
    </row>
    <row r="443" spans="1:10" x14ac:dyDescent="0.55000000000000004">
      <c r="A443" s="197" t="s">
        <v>720</v>
      </c>
      <c r="B443" s="197" t="s">
        <v>721</v>
      </c>
      <c r="C443" s="197" t="s">
        <v>1004</v>
      </c>
      <c r="D443" s="384"/>
      <c r="E443" s="197"/>
      <c r="F443" s="385"/>
      <c r="G443" s="385" t="s">
        <v>1005</v>
      </c>
      <c r="H443" s="385"/>
      <c r="I443" s="197"/>
    </row>
    <row r="444" spans="1:10" hidden="1" x14ac:dyDescent="0.55000000000000004">
      <c r="A444" s="146"/>
      <c r="B444" s="403">
        <v>100000000648</v>
      </c>
      <c r="C444" s="146">
        <v>0</v>
      </c>
      <c r="D444" s="198" t="s">
        <v>29</v>
      </c>
      <c r="E444" s="158" t="s">
        <v>39</v>
      </c>
      <c r="F444" s="404">
        <v>582065.75</v>
      </c>
      <c r="G444" s="404">
        <v>-172031.95</v>
      </c>
      <c r="H444" s="404">
        <v>410033.8</v>
      </c>
      <c r="I444" s="147"/>
    </row>
    <row r="445" spans="1:10" hidden="1" x14ac:dyDescent="0.55000000000000004">
      <c r="A445" s="146"/>
      <c r="B445" s="403">
        <v>100000000648</v>
      </c>
      <c r="C445" s="146">
        <v>1</v>
      </c>
      <c r="D445" s="198" t="s">
        <v>29</v>
      </c>
      <c r="E445" s="158" t="s">
        <v>39</v>
      </c>
      <c r="F445" s="404">
        <v>416934.25</v>
      </c>
      <c r="G445" s="404">
        <v>-416933.25</v>
      </c>
      <c r="H445" s="158">
        <v>1</v>
      </c>
      <c r="I445" s="158"/>
    </row>
    <row r="446" spans="1:10" x14ac:dyDescent="0.55000000000000004">
      <c r="A446" s="146">
        <v>1</v>
      </c>
      <c r="B446" s="403">
        <v>100000000648</v>
      </c>
      <c r="C446" s="146">
        <v>0</v>
      </c>
      <c r="D446" s="198" t="s">
        <v>29</v>
      </c>
      <c r="E446" s="158" t="s">
        <v>39</v>
      </c>
      <c r="F446" s="404">
        <f>SUM(F444:F445)</f>
        <v>999000</v>
      </c>
      <c r="G446" s="404">
        <f>SUM(G444:G445)</f>
        <v>-588965.19999999995</v>
      </c>
      <c r="H446" s="404">
        <f>SUM(H444:H445)</f>
        <v>410034.8</v>
      </c>
      <c r="I446" s="147"/>
    </row>
    <row r="447" spans="1:10" x14ac:dyDescent="0.55000000000000004">
      <c r="A447" s="146"/>
      <c r="B447" s="403"/>
      <c r="C447" s="146"/>
      <c r="D447" s="198"/>
      <c r="E447" s="158"/>
      <c r="F447" s="404"/>
      <c r="G447" s="404"/>
      <c r="H447" s="158"/>
      <c r="I447" s="158"/>
    </row>
    <row r="448" spans="1:10" x14ac:dyDescent="0.55000000000000004">
      <c r="A448" s="438" t="s">
        <v>1210</v>
      </c>
      <c r="B448" s="438"/>
      <c r="C448" s="438"/>
      <c r="D448" s="438"/>
      <c r="E448" s="438"/>
      <c r="F448" s="438"/>
      <c r="G448" s="438"/>
      <c r="H448" s="438"/>
      <c r="I448" s="438"/>
    </row>
    <row r="449" spans="1:9" x14ac:dyDescent="0.55000000000000004">
      <c r="A449" s="381" t="s">
        <v>710</v>
      </c>
      <c r="B449" s="381" t="s">
        <v>712</v>
      </c>
      <c r="C449" s="381" t="s">
        <v>1003</v>
      </c>
      <c r="D449" s="382" t="s">
        <v>711</v>
      </c>
      <c r="E449" s="381" t="s">
        <v>713</v>
      </c>
      <c r="F449" s="383" t="s">
        <v>716</v>
      </c>
      <c r="G449" s="383" t="s">
        <v>717</v>
      </c>
      <c r="H449" s="383" t="s">
        <v>718</v>
      </c>
      <c r="I449" s="381" t="s">
        <v>719</v>
      </c>
    </row>
    <row r="450" spans="1:9" x14ac:dyDescent="0.55000000000000004">
      <c r="A450" s="197" t="s">
        <v>720</v>
      </c>
      <c r="B450" s="197" t="s">
        <v>721</v>
      </c>
      <c r="C450" s="197" t="s">
        <v>1004</v>
      </c>
      <c r="D450" s="384"/>
      <c r="E450" s="197"/>
      <c r="F450" s="385"/>
      <c r="G450" s="385" t="s">
        <v>1005</v>
      </c>
      <c r="H450" s="385"/>
      <c r="I450" s="197"/>
    </row>
    <row r="451" spans="1:9" x14ac:dyDescent="0.55000000000000004">
      <c r="A451" s="146">
        <v>1</v>
      </c>
      <c r="B451" s="403">
        <v>100000000291</v>
      </c>
      <c r="C451" s="146">
        <v>0</v>
      </c>
      <c r="D451" s="146" t="s">
        <v>266</v>
      </c>
      <c r="E451" s="158" t="s">
        <v>1225</v>
      </c>
      <c r="F451" s="404">
        <v>1932128.87</v>
      </c>
      <c r="G451" s="404">
        <v>-830286.05</v>
      </c>
      <c r="H451" s="404">
        <v>1101842.82</v>
      </c>
      <c r="I451" s="147"/>
    </row>
    <row r="452" spans="1:9" x14ac:dyDescent="0.55000000000000004">
      <c r="A452" s="146"/>
      <c r="B452" s="146"/>
      <c r="C452" s="146"/>
      <c r="D452" s="198"/>
      <c r="E452" s="158"/>
      <c r="F452" s="73"/>
      <c r="G452" s="73"/>
      <c r="H452" s="73"/>
      <c r="I452" s="158"/>
    </row>
    <row r="453" spans="1:9" x14ac:dyDescent="0.55000000000000004">
      <c r="A453" s="438" t="s">
        <v>1346</v>
      </c>
      <c r="B453" s="438"/>
      <c r="C453" s="438"/>
      <c r="D453" s="438"/>
      <c r="E453" s="438"/>
      <c r="F453" s="438"/>
      <c r="G453" s="438"/>
      <c r="H453" s="438"/>
      <c r="I453" s="438"/>
    </row>
    <row r="454" spans="1:9" x14ac:dyDescent="0.55000000000000004">
      <c r="A454" s="381" t="s">
        <v>710</v>
      </c>
      <c r="B454" s="381" t="s">
        <v>712</v>
      </c>
      <c r="C454" s="381" t="s">
        <v>1003</v>
      </c>
      <c r="D454" s="382" t="s">
        <v>711</v>
      </c>
      <c r="E454" s="381" t="s">
        <v>713</v>
      </c>
      <c r="F454" s="383" t="s">
        <v>716</v>
      </c>
      <c r="G454" s="383" t="s">
        <v>717</v>
      </c>
      <c r="H454" s="383" t="s">
        <v>718</v>
      </c>
      <c r="I454" s="381" t="s">
        <v>719</v>
      </c>
    </row>
    <row r="455" spans="1:9" x14ac:dyDescent="0.55000000000000004">
      <c r="A455" s="197" t="s">
        <v>720</v>
      </c>
      <c r="B455" s="197" t="s">
        <v>721</v>
      </c>
      <c r="C455" s="197" t="s">
        <v>1004</v>
      </c>
      <c r="D455" s="384"/>
      <c r="E455" s="197"/>
      <c r="F455" s="385"/>
      <c r="G455" s="385" t="s">
        <v>1005</v>
      </c>
      <c r="H455" s="385"/>
      <c r="I455" s="197"/>
    </row>
    <row r="456" spans="1:9" x14ac:dyDescent="0.55000000000000004">
      <c r="A456" s="146">
        <v>1</v>
      </c>
      <c r="B456" s="403">
        <v>100000000284</v>
      </c>
      <c r="C456" s="146">
        <v>0</v>
      </c>
      <c r="D456" s="198" t="s">
        <v>258</v>
      </c>
      <c r="E456" s="158" t="s">
        <v>1102</v>
      </c>
      <c r="F456" s="404">
        <v>1861347</v>
      </c>
      <c r="G456" s="404">
        <v>-813383.14</v>
      </c>
      <c r="H456" s="404">
        <v>1047963.86</v>
      </c>
      <c r="I456" s="147"/>
    </row>
    <row r="457" spans="1:9" x14ac:dyDescent="0.55000000000000004">
      <c r="A457" s="146"/>
      <c r="B457" s="146"/>
      <c r="C457" s="146"/>
      <c r="D457" s="198"/>
      <c r="E457" s="158"/>
      <c r="F457" s="73"/>
      <c r="G457" s="73"/>
      <c r="H457" s="73"/>
      <c r="I457" s="158"/>
    </row>
    <row r="458" spans="1:9" x14ac:dyDescent="0.55000000000000004">
      <c r="A458" s="438" t="s">
        <v>1212</v>
      </c>
      <c r="B458" s="438"/>
      <c r="C458" s="438"/>
      <c r="D458" s="438"/>
      <c r="E458" s="438"/>
      <c r="F458" s="438"/>
      <c r="G458" s="438"/>
      <c r="H458" s="438"/>
      <c r="I458" s="438"/>
    </row>
    <row r="459" spans="1:9" x14ac:dyDescent="0.55000000000000004">
      <c r="A459" s="381" t="s">
        <v>710</v>
      </c>
      <c r="B459" s="381" t="s">
        <v>712</v>
      </c>
      <c r="C459" s="381" t="s">
        <v>1003</v>
      </c>
      <c r="D459" s="382" t="s">
        <v>711</v>
      </c>
      <c r="E459" s="381" t="s">
        <v>713</v>
      </c>
      <c r="F459" s="383" t="s">
        <v>716</v>
      </c>
      <c r="G459" s="383" t="s">
        <v>717</v>
      </c>
      <c r="H459" s="383" t="s">
        <v>718</v>
      </c>
      <c r="I459" s="381" t="s">
        <v>719</v>
      </c>
    </row>
    <row r="460" spans="1:9" x14ac:dyDescent="0.55000000000000004">
      <c r="A460" s="197" t="s">
        <v>720</v>
      </c>
      <c r="B460" s="197" t="s">
        <v>721</v>
      </c>
      <c r="C460" s="197" t="s">
        <v>1004</v>
      </c>
      <c r="D460" s="384"/>
      <c r="E460" s="197"/>
      <c r="F460" s="385"/>
      <c r="G460" s="385" t="s">
        <v>1005</v>
      </c>
      <c r="H460" s="385"/>
      <c r="I460" s="197"/>
    </row>
    <row r="461" spans="1:9" hidden="1" x14ac:dyDescent="0.55000000000000004">
      <c r="A461" s="146"/>
      <c r="B461" s="403">
        <v>100000000690</v>
      </c>
      <c r="C461" s="146">
        <v>0</v>
      </c>
      <c r="D461" s="198" t="s">
        <v>29</v>
      </c>
      <c r="E461" s="158" t="s">
        <v>1103</v>
      </c>
      <c r="F461" s="404">
        <v>5427929.1299999999</v>
      </c>
      <c r="G461" s="404">
        <v>-1589319.2</v>
      </c>
      <c r="H461" s="404">
        <v>3838609.93</v>
      </c>
      <c r="I461" s="147"/>
    </row>
    <row r="462" spans="1:9" hidden="1" x14ac:dyDescent="0.55000000000000004">
      <c r="A462" s="146"/>
      <c r="B462" s="403">
        <v>100000000690</v>
      </c>
      <c r="C462" s="146">
        <v>1</v>
      </c>
      <c r="D462" s="198" t="s">
        <v>29</v>
      </c>
      <c r="E462" s="158" t="s">
        <v>1103</v>
      </c>
      <c r="F462" s="404">
        <v>3784070.87</v>
      </c>
      <c r="G462" s="404">
        <v>-3784069.87</v>
      </c>
      <c r="H462" s="158">
        <v>1</v>
      </c>
      <c r="I462" s="158"/>
    </row>
    <row r="463" spans="1:9" x14ac:dyDescent="0.55000000000000004">
      <c r="A463" s="146">
        <v>1</v>
      </c>
      <c r="B463" s="403">
        <v>100000000690</v>
      </c>
      <c r="C463" s="146">
        <v>0</v>
      </c>
      <c r="D463" s="198" t="s">
        <v>29</v>
      </c>
      <c r="E463" s="158" t="s">
        <v>1103</v>
      </c>
      <c r="F463" s="404">
        <f>SUM(F461:F462)</f>
        <v>9212000</v>
      </c>
      <c r="G463" s="404">
        <f>SUM(G461:G462)</f>
        <v>-5373389.0700000003</v>
      </c>
      <c r="H463" s="404">
        <f>SUM(H461:H462)</f>
        <v>3838610.93</v>
      </c>
      <c r="I463" s="147"/>
    </row>
    <row r="464" spans="1:9" x14ac:dyDescent="0.55000000000000004">
      <c r="A464" s="146">
        <v>2</v>
      </c>
      <c r="B464" s="403">
        <v>100000000290</v>
      </c>
      <c r="C464" s="146">
        <v>0</v>
      </c>
      <c r="D464" s="198" t="s">
        <v>264</v>
      </c>
      <c r="E464" s="158" t="s">
        <v>1104</v>
      </c>
      <c r="F464" s="404">
        <v>8950000</v>
      </c>
      <c r="G464" s="404">
        <v>-3863212.33</v>
      </c>
      <c r="H464" s="404">
        <v>5086787.67</v>
      </c>
      <c r="I464" s="158"/>
    </row>
    <row r="465" spans="1:10" ht="28.15" customHeight="1" x14ac:dyDescent="0.55000000000000004">
      <c r="A465" s="158"/>
      <c r="B465" s="158"/>
      <c r="C465" s="146"/>
      <c r="D465" s="198"/>
      <c r="E465" s="158"/>
      <c r="F465" s="73"/>
      <c r="G465" s="73"/>
      <c r="H465" s="73"/>
      <c r="I465" s="158"/>
      <c r="J465" s="388">
        <f>SUM(J262:J464)</f>
        <v>0</v>
      </c>
    </row>
    <row r="466" spans="1:10" ht="26.25" customHeight="1" x14ac:dyDescent="0.55000000000000004">
      <c r="A466" s="451" t="s">
        <v>1018</v>
      </c>
      <c r="B466" s="451"/>
      <c r="C466" s="451"/>
      <c r="D466" s="451"/>
      <c r="E466" s="451"/>
      <c r="F466" s="451"/>
      <c r="G466" s="451"/>
      <c r="H466" s="451"/>
      <c r="I466" s="451"/>
    </row>
    <row r="467" spans="1:10" ht="26.25" customHeight="1" x14ac:dyDescent="0.55000000000000004">
      <c r="A467" s="451" t="s">
        <v>707</v>
      </c>
      <c r="B467" s="451"/>
      <c r="C467" s="451"/>
      <c r="D467" s="451"/>
      <c r="E467" s="451"/>
      <c r="F467" s="451"/>
      <c r="G467" s="451"/>
      <c r="H467" s="451"/>
      <c r="I467" s="451"/>
    </row>
    <row r="468" spans="1:10" ht="25.5" customHeight="1" x14ac:dyDescent="0.55000000000000004">
      <c r="A468" s="451" t="s">
        <v>832</v>
      </c>
      <c r="B468" s="451"/>
      <c r="C468" s="451"/>
      <c r="D468" s="451"/>
      <c r="E468" s="451"/>
      <c r="F468" s="451"/>
      <c r="G468" s="451"/>
      <c r="H468" s="451"/>
      <c r="I468" s="451"/>
    </row>
    <row r="469" spans="1:10" s="104" customFormat="1" ht="29.45" customHeight="1" x14ac:dyDescent="0.55000000000000004">
      <c r="A469" s="438" t="s">
        <v>1169</v>
      </c>
      <c r="B469" s="438"/>
      <c r="C469" s="438"/>
      <c r="D469" s="438"/>
      <c r="E469" s="438"/>
      <c r="F469" s="438"/>
      <c r="G469" s="438"/>
      <c r="H469" s="438"/>
      <c r="I469" s="438"/>
    </row>
    <row r="470" spans="1:10" s="104" customFormat="1" x14ac:dyDescent="0.55000000000000004">
      <c r="A470" s="381" t="s">
        <v>710</v>
      </c>
      <c r="B470" s="381" t="s">
        <v>712</v>
      </c>
      <c r="C470" s="381" t="s">
        <v>1003</v>
      </c>
      <c r="D470" s="382" t="s">
        <v>711</v>
      </c>
      <c r="E470" s="381" t="s">
        <v>713</v>
      </c>
      <c r="F470" s="383" t="s">
        <v>716</v>
      </c>
      <c r="G470" s="383" t="s">
        <v>717</v>
      </c>
      <c r="H470" s="383" t="s">
        <v>718</v>
      </c>
      <c r="I470" s="381" t="s">
        <v>719</v>
      </c>
    </row>
    <row r="471" spans="1:10" x14ac:dyDescent="0.55000000000000004">
      <c r="A471" s="197" t="s">
        <v>720</v>
      </c>
      <c r="B471" s="197" t="s">
        <v>721</v>
      </c>
      <c r="C471" s="197" t="s">
        <v>1004</v>
      </c>
      <c r="D471" s="384"/>
      <c r="E471" s="197"/>
      <c r="F471" s="385"/>
      <c r="G471" s="385" t="s">
        <v>1005</v>
      </c>
      <c r="H471" s="385"/>
      <c r="I471" s="197"/>
    </row>
    <row r="472" spans="1:10" x14ac:dyDescent="0.55000000000000004">
      <c r="A472" s="146">
        <v>1</v>
      </c>
      <c r="B472" s="403">
        <v>100000000307</v>
      </c>
      <c r="C472" s="146">
        <v>0</v>
      </c>
      <c r="D472" s="146" t="s">
        <v>279</v>
      </c>
      <c r="E472" s="158" t="s">
        <v>1105</v>
      </c>
      <c r="F472" s="404">
        <v>1184600</v>
      </c>
      <c r="G472" s="404">
        <v>-477247.75</v>
      </c>
      <c r="H472" s="404">
        <v>707352.25</v>
      </c>
      <c r="I472" s="197"/>
    </row>
    <row r="473" spans="1:10" x14ac:dyDescent="0.55000000000000004">
      <c r="A473" s="146">
        <v>2</v>
      </c>
      <c r="B473" s="403">
        <v>100000000303</v>
      </c>
      <c r="C473" s="146">
        <v>0</v>
      </c>
      <c r="D473" s="146" t="s">
        <v>274</v>
      </c>
      <c r="E473" s="158" t="s">
        <v>1106</v>
      </c>
      <c r="F473" s="404">
        <v>1975000</v>
      </c>
      <c r="G473" s="404">
        <v>-805150.68</v>
      </c>
      <c r="H473" s="404">
        <v>1169849.32</v>
      </c>
      <c r="I473" s="197"/>
    </row>
    <row r="474" spans="1:10" x14ac:dyDescent="0.55000000000000004">
      <c r="A474" s="146">
        <v>3</v>
      </c>
      <c r="B474" s="403">
        <v>100000000298</v>
      </c>
      <c r="C474" s="146">
        <v>0</v>
      </c>
      <c r="D474" s="146" t="s">
        <v>270</v>
      </c>
      <c r="E474" s="158" t="s">
        <v>1107</v>
      </c>
      <c r="F474" s="404">
        <v>499000</v>
      </c>
      <c r="G474" s="404">
        <v>-207119.18</v>
      </c>
      <c r="H474" s="404">
        <v>291880.82</v>
      </c>
      <c r="I474" s="197"/>
    </row>
    <row r="475" spans="1:10" x14ac:dyDescent="0.55000000000000004">
      <c r="A475" s="158"/>
      <c r="B475" s="158"/>
      <c r="C475" s="146"/>
      <c r="D475" s="198"/>
      <c r="E475" s="158"/>
      <c r="F475" s="73"/>
      <c r="G475" s="73"/>
      <c r="H475" s="73"/>
      <c r="I475" s="158"/>
    </row>
    <row r="476" spans="1:10" s="104" customFormat="1" ht="29.45" customHeight="1" x14ac:dyDescent="0.55000000000000004">
      <c r="A476" s="438" t="s">
        <v>1170</v>
      </c>
      <c r="B476" s="438"/>
      <c r="C476" s="438"/>
      <c r="D476" s="438"/>
      <c r="E476" s="438"/>
      <c r="F476" s="438"/>
      <c r="G476" s="438"/>
      <c r="H476" s="438"/>
      <c r="I476" s="438"/>
    </row>
    <row r="477" spans="1:10" s="104" customFormat="1" x14ac:dyDescent="0.55000000000000004">
      <c r="A477" s="381" t="s">
        <v>710</v>
      </c>
      <c r="B477" s="381" t="s">
        <v>712</v>
      </c>
      <c r="C477" s="381" t="s">
        <v>1003</v>
      </c>
      <c r="D477" s="382" t="s">
        <v>711</v>
      </c>
      <c r="E477" s="381" t="s">
        <v>713</v>
      </c>
      <c r="F477" s="383" t="s">
        <v>716</v>
      </c>
      <c r="G477" s="383" t="s">
        <v>717</v>
      </c>
      <c r="H477" s="383" t="s">
        <v>718</v>
      </c>
      <c r="I477" s="381" t="s">
        <v>719</v>
      </c>
    </row>
    <row r="478" spans="1:10" x14ac:dyDescent="0.55000000000000004">
      <c r="A478" s="197" t="s">
        <v>720</v>
      </c>
      <c r="B478" s="197" t="s">
        <v>721</v>
      </c>
      <c r="C478" s="197" t="s">
        <v>1004</v>
      </c>
      <c r="D478" s="384"/>
      <c r="E478" s="197"/>
      <c r="F478" s="385"/>
      <c r="G478" s="385" t="s">
        <v>1005</v>
      </c>
      <c r="H478" s="385"/>
      <c r="I478" s="197"/>
    </row>
    <row r="479" spans="1:10" x14ac:dyDescent="0.55000000000000004">
      <c r="A479" s="171">
        <v>1</v>
      </c>
      <c r="B479" s="403">
        <v>100000000314</v>
      </c>
      <c r="C479" s="146">
        <v>0</v>
      </c>
      <c r="D479" s="146" t="s">
        <v>81</v>
      </c>
      <c r="E479" s="158" t="s">
        <v>1300</v>
      </c>
      <c r="F479" s="404">
        <v>8800000</v>
      </c>
      <c r="G479" s="404">
        <v>-4702977.18</v>
      </c>
      <c r="H479" s="406">
        <v>4097022.82</v>
      </c>
      <c r="I479" s="197"/>
    </row>
    <row r="480" spans="1:10" x14ac:dyDescent="0.55000000000000004">
      <c r="A480" s="158"/>
      <c r="B480" s="158"/>
      <c r="C480" s="146"/>
      <c r="D480" s="198"/>
      <c r="E480" s="158"/>
      <c r="F480" s="73"/>
      <c r="G480" s="73"/>
      <c r="H480" s="73"/>
      <c r="I480" s="158"/>
    </row>
    <row r="481" spans="1:9" s="104" customFormat="1" ht="29.45" customHeight="1" x14ac:dyDescent="0.55000000000000004">
      <c r="A481" s="446" t="s">
        <v>1171</v>
      </c>
      <c r="B481" s="446"/>
      <c r="C481" s="446"/>
      <c r="D481" s="446"/>
      <c r="E481" s="446"/>
      <c r="F481" s="446"/>
      <c r="G481" s="446"/>
      <c r="H481" s="446"/>
      <c r="I481" s="446"/>
    </row>
    <row r="482" spans="1:9" s="104" customFormat="1" x14ac:dyDescent="0.55000000000000004">
      <c r="A482" s="381" t="s">
        <v>710</v>
      </c>
      <c r="B482" s="381" t="s">
        <v>712</v>
      </c>
      <c r="C482" s="381" t="s">
        <v>1003</v>
      </c>
      <c r="D482" s="382" t="s">
        <v>711</v>
      </c>
      <c r="E482" s="381" t="s">
        <v>713</v>
      </c>
      <c r="F482" s="383" t="s">
        <v>716</v>
      </c>
      <c r="G482" s="383" t="s">
        <v>717</v>
      </c>
      <c r="H482" s="383" t="s">
        <v>718</v>
      </c>
      <c r="I482" s="381" t="s">
        <v>719</v>
      </c>
    </row>
    <row r="483" spans="1:9" x14ac:dyDescent="0.55000000000000004">
      <c r="A483" s="197" t="s">
        <v>720</v>
      </c>
      <c r="B483" s="197" t="s">
        <v>721</v>
      </c>
      <c r="C483" s="197" t="s">
        <v>1004</v>
      </c>
      <c r="D483" s="384"/>
      <c r="E483" s="197"/>
      <c r="F483" s="385"/>
      <c r="G483" s="385" t="s">
        <v>1005</v>
      </c>
      <c r="H483" s="385"/>
      <c r="I483" s="197"/>
    </row>
    <row r="484" spans="1:9" x14ac:dyDescent="0.55000000000000004">
      <c r="A484" s="197">
        <v>1</v>
      </c>
      <c r="B484" s="403">
        <v>100000000321</v>
      </c>
      <c r="C484" s="146">
        <v>0</v>
      </c>
      <c r="D484" s="146" t="s">
        <v>289</v>
      </c>
      <c r="E484" s="158" t="s">
        <v>290</v>
      </c>
      <c r="F484" s="404">
        <v>6950000</v>
      </c>
      <c r="G484" s="404">
        <v>-2636239.73</v>
      </c>
      <c r="H484" s="404">
        <v>4313760.2699999996</v>
      </c>
      <c r="I484" s="197"/>
    </row>
    <row r="485" spans="1:9" x14ac:dyDescent="0.55000000000000004">
      <c r="A485" s="158"/>
      <c r="B485" s="158"/>
      <c r="C485" s="146"/>
      <c r="D485" s="198"/>
      <c r="E485" s="158"/>
      <c r="F485" s="73"/>
      <c r="G485" s="73"/>
      <c r="H485" s="73"/>
      <c r="I485" s="158"/>
    </row>
    <row r="486" spans="1:9" s="104" customFormat="1" ht="29.45" customHeight="1" x14ac:dyDescent="0.55000000000000004">
      <c r="A486" s="446" t="s">
        <v>1172</v>
      </c>
      <c r="B486" s="446"/>
      <c r="C486" s="446"/>
      <c r="D486" s="446"/>
      <c r="E486" s="446"/>
      <c r="F486" s="446"/>
      <c r="G486" s="446"/>
      <c r="H486" s="446"/>
      <c r="I486" s="446"/>
    </row>
    <row r="487" spans="1:9" s="104" customFormat="1" x14ac:dyDescent="0.55000000000000004">
      <c r="A487" s="381" t="s">
        <v>710</v>
      </c>
      <c r="B487" s="381" t="s">
        <v>712</v>
      </c>
      <c r="C487" s="381" t="s">
        <v>1003</v>
      </c>
      <c r="D487" s="382" t="s">
        <v>711</v>
      </c>
      <c r="E487" s="381" t="s">
        <v>713</v>
      </c>
      <c r="F487" s="383" t="s">
        <v>716</v>
      </c>
      <c r="G487" s="383" t="s">
        <v>717</v>
      </c>
      <c r="H487" s="383" t="s">
        <v>718</v>
      </c>
      <c r="I487" s="381" t="s">
        <v>719</v>
      </c>
    </row>
    <row r="488" spans="1:9" x14ac:dyDescent="0.55000000000000004">
      <c r="A488" s="197" t="s">
        <v>720</v>
      </c>
      <c r="B488" s="197" t="s">
        <v>721</v>
      </c>
      <c r="C488" s="197" t="s">
        <v>1004</v>
      </c>
      <c r="D488" s="384"/>
      <c r="E488" s="197"/>
      <c r="F488" s="385"/>
      <c r="G488" s="385" t="s">
        <v>1005</v>
      </c>
      <c r="H488" s="385"/>
      <c r="I488" s="197"/>
    </row>
    <row r="489" spans="1:9" x14ac:dyDescent="0.55000000000000004">
      <c r="A489" s="197">
        <v>1</v>
      </c>
      <c r="B489" s="403">
        <v>100000000308</v>
      </c>
      <c r="C489" s="146">
        <v>0</v>
      </c>
      <c r="D489" s="146" t="s">
        <v>77</v>
      </c>
      <c r="E489" s="158" t="s">
        <v>281</v>
      </c>
      <c r="F489" s="404">
        <v>1970000</v>
      </c>
      <c r="G489" s="404">
        <v>-793397.26</v>
      </c>
      <c r="H489" s="404">
        <v>1176602.74</v>
      </c>
      <c r="I489" s="197"/>
    </row>
    <row r="490" spans="1:9" x14ac:dyDescent="0.55000000000000004">
      <c r="A490" s="158"/>
      <c r="B490" s="158"/>
      <c r="C490" s="146"/>
      <c r="D490" s="198"/>
      <c r="E490" s="158"/>
      <c r="F490" s="73"/>
      <c r="G490" s="73"/>
      <c r="H490" s="73"/>
      <c r="I490" s="158"/>
    </row>
    <row r="491" spans="1:9" s="398" customFormat="1" ht="5.45" customHeight="1" x14ac:dyDescent="0.55000000000000004">
      <c r="A491" s="401"/>
      <c r="B491" s="401"/>
      <c r="C491" s="411"/>
      <c r="D491" s="400"/>
      <c r="E491" s="401"/>
      <c r="F491" s="402"/>
      <c r="G491" s="402"/>
      <c r="H491" s="402"/>
      <c r="I491" s="401"/>
    </row>
    <row r="492" spans="1:9" s="104" customFormat="1" ht="29.45" customHeight="1" x14ac:dyDescent="0.55000000000000004">
      <c r="A492" s="442" t="s">
        <v>1173</v>
      </c>
      <c r="B492" s="442"/>
      <c r="C492" s="442"/>
      <c r="D492" s="442"/>
      <c r="E492" s="442"/>
      <c r="F492" s="442"/>
      <c r="G492" s="442"/>
      <c r="H492" s="442"/>
      <c r="I492" s="442"/>
    </row>
    <row r="493" spans="1:9" s="104" customFormat="1" x14ac:dyDescent="0.55000000000000004">
      <c r="A493" s="381" t="s">
        <v>710</v>
      </c>
      <c r="B493" s="381" t="s">
        <v>712</v>
      </c>
      <c r="C493" s="381" t="s">
        <v>1003</v>
      </c>
      <c r="D493" s="382" t="s">
        <v>711</v>
      </c>
      <c r="E493" s="381" t="s">
        <v>713</v>
      </c>
      <c r="F493" s="383" t="s">
        <v>716</v>
      </c>
      <c r="G493" s="383" t="s">
        <v>717</v>
      </c>
      <c r="H493" s="383" t="s">
        <v>718</v>
      </c>
      <c r="I493" s="381" t="s">
        <v>719</v>
      </c>
    </row>
    <row r="494" spans="1:9" x14ac:dyDescent="0.55000000000000004">
      <c r="A494" s="197" t="s">
        <v>720</v>
      </c>
      <c r="B494" s="197" t="s">
        <v>721</v>
      </c>
      <c r="C494" s="197" t="s">
        <v>1004</v>
      </c>
      <c r="D494" s="384"/>
      <c r="E494" s="197"/>
      <c r="F494" s="385"/>
      <c r="G494" s="385" t="s">
        <v>1005</v>
      </c>
      <c r="H494" s="385"/>
      <c r="I494" s="197"/>
    </row>
    <row r="495" spans="1:9" x14ac:dyDescent="0.55000000000000004">
      <c r="A495" s="171">
        <v>1</v>
      </c>
      <c r="B495" s="403">
        <v>100000000320</v>
      </c>
      <c r="C495" s="146">
        <v>0</v>
      </c>
      <c r="D495" s="146" t="s">
        <v>287</v>
      </c>
      <c r="E495" s="158" t="s">
        <v>1309</v>
      </c>
      <c r="F495" s="404">
        <v>4986000</v>
      </c>
      <c r="G495" s="404">
        <v>-1883751.78</v>
      </c>
      <c r="H495" s="404">
        <v>3102248.22</v>
      </c>
      <c r="I495" s="197"/>
    </row>
    <row r="496" spans="1:9" x14ac:dyDescent="0.55000000000000004">
      <c r="A496" s="158"/>
      <c r="B496" s="158"/>
      <c r="C496" s="146"/>
      <c r="D496" s="198"/>
      <c r="E496" s="158"/>
      <c r="F496" s="73"/>
      <c r="G496" s="73"/>
      <c r="H496" s="73"/>
      <c r="I496" s="158"/>
    </row>
    <row r="497" spans="1:9" s="104" customFormat="1" ht="29.45" customHeight="1" x14ac:dyDescent="0.55000000000000004">
      <c r="A497" s="446" t="s">
        <v>1174</v>
      </c>
      <c r="B497" s="446"/>
      <c r="C497" s="446"/>
      <c r="D497" s="446"/>
      <c r="E497" s="446"/>
      <c r="F497" s="446"/>
      <c r="G497" s="446"/>
      <c r="H497" s="446"/>
      <c r="I497" s="446"/>
    </row>
    <row r="498" spans="1:9" s="104" customFormat="1" x14ac:dyDescent="0.55000000000000004">
      <c r="A498" s="381" t="s">
        <v>710</v>
      </c>
      <c r="B498" s="381" t="s">
        <v>712</v>
      </c>
      <c r="C498" s="381" t="s">
        <v>1003</v>
      </c>
      <c r="D498" s="382" t="s">
        <v>711</v>
      </c>
      <c r="E498" s="381" t="s">
        <v>713</v>
      </c>
      <c r="F498" s="383" t="s">
        <v>716</v>
      </c>
      <c r="G498" s="383" t="s">
        <v>717</v>
      </c>
      <c r="H498" s="383" t="s">
        <v>718</v>
      </c>
      <c r="I498" s="381" t="s">
        <v>719</v>
      </c>
    </row>
    <row r="499" spans="1:9" x14ac:dyDescent="0.55000000000000004">
      <c r="A499" s="197" t="s">
        <v>720</v>
      </c>
      <c r="B499" s="197" t="s">
        <v>721</v>
      </c>
      <c r="C499" s="197" t="s">
        <v>1004</v>
      </c>
      <c r="D499" s="384"/>
      <c r="E499" s="197"/>
      <c r="F499" s="385"/>
      <c r="G499" s="385" t="s">
        <v>1005</v>
      </c>
      <c r="H499" s="385"/>
      <c r="I499" s="197"/>
    </row>
    <row r="500" spans="1:9" hidden="1" x14ac:dyDescent="0.55000000000000004">
      <c r="A500" s="171"/>
      <c r="B500" s="403">
        <v>100000000686</v>
      </c>
      <c r="C500" s="146">
        <v>0</v>
      </c>
      <c r="D500" s="146" t="s">
        <v>29</v>
      </c>
      <c r="E500" s="158" t="s">
        <v>147</v>
      </c>
      <c r="F500" s="404">
        <v>1950641.1</v>
      </c>
      <c r="G500" s="404">
        <v>-630618.23</v>
      </c>
      <c r="H500" s="404">
        <v>1320022.8700000001</v>
      </c>
      <c r="I500" s="197"/>
    </row>
    <row r="501" spans="1:9" hidden="1" x14ac:dyDescent="0.55000000000000004">
      <c r="A501" s="146"/>
      <c r="B501" s="403">
        <v>100000000686</v>
      </c>
      <c r="C501" s="146">
        <v>1</v>
      </c>
      <c r="D501" s="146" t="s">
        <v>29</v>
      </c>
      <c r="E501" s="158" t="s">
        <v>147</v>
      </c>
      <c r="F501" s="404">
        <v>1689358.9</v>
      </c>
      <c r="G501" s="404">
        <v>-1689357.9</v>
      </c>
      <c r="H501" s="158">
        <v>1</v>
      </c>
      <c r="I501" s="158"/>
    </row>
    <row r="502" spans="1:9" x14ac:dyDescent="0.55000000000000004">
      <c r="A502" s="171">
        <v>1</v>
      </c>
      <c r="B502" s="403">
        <v>100000000686</v>
      </c>
      <c r="C502" s="146">
        <v>0</v>
      </c>
      <c r="D502" s="146" t="s">
        <v>29</v>
      </c>
      <c r="E502" s="158" t="s">
        <v>1301</v>
      </c>
      <c r="F502" s="404">
        <f>SUM(F500:F501)</f>
        <v>3640000</v>
      </c>
      <c r="G502" s="404">
        <f>SUM(G500:G501)</f>
        <v>-2319976.13</v>
      </c>
      <c r="H502" s="404">
        <f>SUM(H500:H501)</f>
        <v>1320023.8700000001</v>
      </c>
      <c r="I502" s="197"/>
    </row>
    <row r="503" spans="1:9" x14ac:dyDescent="0.55000000000000004">
      <c r="A503" s="146">
        <v>2</v>
      </c>
      <c r="B503" s="403">
        <v>100000000305</v>
      </c>
      <c r="C503" s="146">
        <v>0</v>
      </c>
      <c r="D503" s="146" t="s">
        <v>277</v>
      </c>
      <c r="E503" s="158" t="s">
        <v>1302</v>
      </c>
      <c r="F503" s="404">
        <v>1965000</v>
      </c>
      <c r="G503" s="404">
        <v>-802150.68</v>
      </c>
      <c r="H503" s="404">
        <v>1162849.32</v>
      </c>
      <c r="I503" s="158"/>
    </row>
    <row r="504" spans="1:9" x14ac:dyDescent="0.55000000000000004">
      <c r="A504" s="158"/>
      <c r="B504" s="158"/>
      <c r="C504" s="146"/>
      <c r="D504" s="198"/>
      <c r="E504" s="158"/>
      <c r="F504" s="73"/>
      <c r="G504" s="73"/>
      <c r="H504" s="73"/>
      <c r="I504" s="158"/>
    </row>
    <row r="505" spans="1:9" s="104" customFormat="1" ht="29.45" customHeight="1" x14ac:dyDescent="0.55000000000000004">
      <c r="A505" s="445" t="s">
        <v>1175</v>
      </c>
      <c r="B505" s="445"/>
      <c r="C505" s="445"/>
      <c r="D505" s="445"/>
      <c r="E505" s="445"/>
      <c r="F505" s="445"/>
      <c r="G505" s="445"/>
      <c r="H505" s="445"/>
      <c r="I505" s="445"/>
    </row>
    <row r="506" spans="1:9" s="104" customFormat="1" x14ac:dyDescent="0.55000000000000004">
      <c r="A506" s="381" t="s">
        <v>710</v>
      </c>
      <c r="B506" s="381" t="s">
        <v>712</v>
      </c>
      <c r="C506" s="381" t="s">
        <v>1003</v>
      </c>
      <c r="D506" s="382" t="s">
        <v>711</v>
      </c>
      <c r="E506" s="381" t="s">
        <v>713</v>
      </c>
      <c r="F506" s="383" t="s">
        <v>716</v>
      </c>
      <c r="G506" s="383" t="s">
        <v>717</v>
      </c>
      <c r="H506" s="383" t="s">
        <v>718</v>
      </c>
      <c r="I506" s="381" t="s">
        <v>719</v>
      </c>
    </row>
    <row r="507" spans="1:9" x14ac:dyDescent="0.55000000000000004">
      <c r="A507" s="197" t="s">
        <v>720</v>
      </c>
      <c r="B507" s="197" t="s">
        <v>721</v>
      </c>
      <c r="C507" s="197" t="s">
        <v>1004</v>
      </c>
      <c r="D507" s="384"/>
      <c r="E507" s="197"/>
      <c r="F507" s="385"/>
      <c r="G507" s="385" t="s">
        <v>1005</v>
      </c>
      <c r="H507" s="385"/>
      <c r="I507" s="197"/>
    </row>
    <row r="508" spans="1:9" x14ac:dyDescent="0.55000000000000004">
      <c r="A508" s="146">
        <v>1</v>
      </c>
      <c r="B508" s="403">
        <v>100000000302</v>
      </c>
      <c r="C508" s="146">
        <v>0</v>
      </c>
      <c r="D508" s="146" t="s">
        <v>274</v>
      </c>
      <c r="E508" s="158" t="s">
        <v>275</v>
      </c>
      <c r="F508" s="404">
        <v>1975000</v>
      </c>
      <c r="G508" s="404">
        <v>-805150.68</v>
      </c>
      <c r="H508" s="404">
        <v>1169849.32</v>
      </c>
      <c r="I508" s="197"/>
    </row>
    <row r="509" spans="1:9" x14ac:dyDescent="0.55000000000000004">
      <c r="A509" s="146"/>
      <c r="B509" s="146"/>
      <c r="C509" s="146"/>
      <c r="D509" s="198"/>
      <c r="E509" s="158"/>
      <c r="F509" s="73"/>
      <c r="G509" s="73"/>
      <c r="H509" s="73"/>
      <c r="I509" s="158"/>
    </row>
    <row r="510" spans="1:9" s="104" customFormat="1" ht="29.45" customHeight="1" x14ac:dyDescent="0.55000000000000004">
      <c r="A510" s="445" t="s">
        <v>1176</v>
      </c>
      <c r="B510" s="445"/>
      <c r="C510" s="445"/>
      <c r="D510" s="445"/>
      <c r="E510" s="445"/>
      <c r="F510" s="445"/>
      <c r="G510" s="445"/>
      <c r="H510" s="445"/>
      <c r="I510" s="445"/>
    </row>
    <row r="511" spans="1:9" s="104" customFormat="1" x14ac:dyDescent="0.55000000000000004">
      <c r="A511" s="381" t="s">
        <v>710</v>
      </c>
      <c r="B511" s="381" t="s">
        <v>712</v>
      </c>
      <c r="C511" s="381" t="s">
        <v>1003</v>
      </c>
      <c r="D511" s="382" t="s">
        <v>711</v>
      </c>
      <c r="E511" s="381" t="s">
        <v>713</v>
      </c>
      <c r="F511" s="383" t="s">
        <v>716</v>
      </c>
      <c r="G511" s="383" t="s">
        <v>717</v>
      </c>
      <c r="H511" s="383" t="s">
        <v>718</v>
      </c>
      <c r="I511" s="381" t="s">
        <v>719</v>
      </c>
    </row>
    <row r="512" spans="1:9" x14ac:dyDescent="0.55000000000000004">
      <c r="A512" s="197" t="s">
        <v>720</v>
      </c>
      <c r="B512" s="197" t="s">
        <v>721</v>
      </c>
      <c r="C512" s="197" t="s">
        <v>1004</v>
      </c>
      <c r="D512" s="384"/>
      <c r="E512" s="197"/>
      <c r="F512" s="385"/>
      <c r="G512" s="385" t="s">
        <v>1005</v>
      </c>
      <c r="H512" s="385"/>
      <c r="I512" s="197"/>
    </row>
    <row r="513" spans="1:9" x14ac:dyDescent="0.55000000000000004">
      <c r="A513" s="146">
        <v>1</v>
      </c>
      <c r="B513" s="403">
        <v>100000000301</v>
      </c>
      <c r="C513" s="146">
        <v>0</v>
      </c>
      <c r="D513" s="146" t="s">
        <v>272</v>
      </c>
      <c r="E513" s="158" t="s">
        <v>273</v>
      </c>
      <c r="F513" s="404">
        <v>1895000</v>
      </c>
      <c r="G513" s="404">
        <v>-773834.93</v>
      </c>
      <c r="H513" s="404">
        <v>1121165.07</v>
      </c>
      <c r="I513" s="158"/>
    </row>
    <row r="514" spans="1:9" x14ac:dyDescent="0.55000000000000004">
      <c r="A514" s="158"/>
      <c r="B514" s="158"/>
      <c r="C514" s="146"/>
      <c r="D514" s="198"/>
      <c r="E514" s="158"/>
      <c r="F514" s="73"/>
      <c r="G514" s="73"/>
      <c r="H514" s="73"/>
      <c r="I514" s="158"/>
    </row>
    <row r="515" spans="1:9" s="104" customFormat="1" ht="29.45" customHeight="1" x14ac:dyDescent="0.55000000000000004">
      <c r="A515" s="445" t="s">
        <v>1177</v>
      </c>
      <c r="B515" s="445"/>
      <c r="C515" s="445"/>
      <c r="D515" s="445"/>
      <c r="E515" s="445"/>
      <c r="F515" s="445"/>
      <c r="G515" s="445"/>
      <c r="H515" s="445"/>
      <c r="I515" s="445"/>
    </row>
    <row r="516" spans="1:9" s="104" customFormat="1" x14ac:dyDescent="0.55000000000000004">
      <c r="A516" s="381" t="s">
        <v>710</v>
      </c>
      <c r="B516" s="381" t="s">
        <v>712</v>
      </c>
      <c r="C516" s="381" t="s">
        <v>1003</v>
      </c>
      <c r="D516" s="382" t="s">
        <v>711</v>
      </c>
      <c r="E516" s="381" t="s">
        <v>713</v>
      </c>
      <c r="F516" s="383" t="s">
        <v>716</v>
      </c>
      <c r="G516" s="383" t="s">
        <v>717</v>
      </c>
      <c r="H516" s="383" t="s">
        <v>718</v>
      </c>
      <c r="I516" s="381" t="s">
        <v>719</v>
      </c>
    </row>
    <row r="517" spans="1:9" x14ac:dyDescent="0.55000000000000004">
      <c r="A517" s="197" t="s">
        <v>720</v>
      </c>
      <c r="B517" s="197" t="s">
        <v>721</v>
      </c>
      <c r="C517" s="197" t="s">
        <v>1004</v>
      </c>
      <c r="D517" s="384"/>
      <c r="E517" s="197"/>
      <c r="F517" s="385"/>
      <c r="G517" s="385" t="s">
        <v>1005</v>
      </c>
      <c r="H517" s="385"/>
      <c r="I517" s="197"/>
    </row>
    <row r="518" spans="1:9" x14ac:dyDescent="0.55000000000000004">
      <c r="A518" s="146">
        <v>1</v>
      </c>
      <c r="B518" s="403">
        <v>100000000312</v>
      </c>
      <c r="C518" s="146">
        <v>0</v>
      </c>
      <c r="D518" s="146" t="s">
        <v>285</v>
      </c>
      <c r="E518" s="158" t="s">
        <v>351</v>
      </c>
      <c r="F518" s="404">
        <v>4969000</v>
      </c>
      <c r="G518" s="404">
        <v>-1999852.33</v>
      </c>
      <c r="H518" s="404">
        <v>2969147.67</v>
      </c>
      <c r="I518" s="158"/>
    </row>
    <row r="519" spans="1:9" x14ac:dyDescent="0.55000000000000004">
      <c r="A519" s="146"/>
      <c r="B519" s="403"/>
      <c r="C519" s="146"/>
      <c r="D519" s="146"/>
      <c r="E519" s="158"/>
      <c r="F519" s="404"/>
      <c r="G519" s="404"/>
      <c r="H519" s="404"/>
      <c r="I519" s="158"/>
    </row>
    <row r="520" spans="1:9" ht="14.45" customHeight="1" x14ac:dyDescent="0.55000000000000004">
      <c r="A520" s="401"/>
      <c r="B520" s="401"/>
      <c r="C520" s="411"/>
      <c r="D520" s="400"/>
      <c r="E520" s="401"/>
      <c r="F520" s="402"/>
      <c r="G520" s="402"/>
      <c r="H520" s="402"/>
      <c r="I520" s="401"/>
    </row>
    <row r="521" spans="1:9" s="104" customFormat="1" ht="29.45" customHeight="1" x14ac:dyDescent="0.55000000000000004">
      <c r="A521" s="444" t="s">
        <v>1178</v>
      </c>
      <c r="B521" s="444"/>
      <c r="C521" s="444"/>
      <c r="D521" s="444"/>
      <c r="E521" s="444"/>
      <c r="F521" s="444"/>
      <c r="G521" s="444"/>
      <c r="H521" s="444"/>
      <c r="I521" s="444"/>
    </row>
    <row r="522" spans="1:9" s="104" customFormat="1" x14ac:dyDescent="0.55000000000000004">
      <c r="A522" s="381" t="s">
        <v>710</v>
      </c>
      <c r="B522" s="381" t="s">
        <v>712</v>
      </c>
      <c r="C522" s="381" t="s">
        <v>1003</v>
      </c>
      <c r="D522" s="382" t="s">
        <v>711</v>
      </c>
      <c r="E522" s="381" t="s">
        <v>713</v>
      </c>
      <c r="F522" s="383" t="s">
        <v>716</v>
      </c>
      <c r="G522" s="383" t="s">
        <v>717</v>
      </c>
      <c r="H522" s="383" t="s">
        <v>718</v>
      </c>
      <c r="I522" s="381" t="s">
        <v>719</v>
      </c>
    </row>
    <row r="523" spans="1:9" x14ac:dyDescent="0.55000000000000004">
      <c r="A523" s="197" t="s">
        <v>720</v>
      </c>
      <c r="B523" s="197" t="s">
        <v>721</v>
      </c>
      <c r="C523" s="197" t="s">
        <v>1004</v>
      </c>
      <c r="D523" s="384"/>
      <c r="E523" s="197"/>
      <c r="F523" s="385"/>
      <c r="G523" s="385" t="s">
        <v>1005</v>
      </c>
      <c r="H523" s="385"/>
      <c r="I523" s="197"/>
    </row>
    <row r="524" spans="1:9" x14ac:dyDescent="0.55000000000000004">
      <c r="A524" s="146">
        <v>1</v>
      </c>
      <c r="B524" s="403">
        <v>100000000310</v>
      </c>
      <c r="C524" s="146">
        <v>0</v>
      </c>
      <c r="D524" s="146" t="s">
        <v>79</v>
      </c>
      <c r="E524" s="158" t="s">
        <v>1303</v>
      </c>
      <c r="F524" s="404">
        <v>150000</v>
      </c>
      <c r="G524" s="404">
        <v>-60616.44</v>
      </c>
      <c r="H524" s="404">
        <v>89383.56</v>
      </c>
      <c r="I524" s="158"/>
    </row>
    <row r="525" spans="1:9" x14ac:dyDescent="0.55000000000000004">
      <c r="A525" s="158"/>
      <c r="B525" s="158"/>
      <c r="C525" s="146"/>
      <c r="D525" s="198"/>
      <c r="E525" s="158"/>
      <c r="F525" s="73"/>
      <c r="G525" s="73"/>
      <c r="H525" s="73"/>
      <c r="I525" s="158"/>
    </row>
    <row r="526" spans="1:9" s="104" customFormat="1" ht="29.45" customHeight="1" x14ac:dyDescent="0.55000000000000004">
      <c r="A526" s="445" t="s">
        <v>1347</v>
      </c>
      <c r="B526" s="445"/>
      <c r="C526" s="445"/>
      <c r="D526" s="445"/>
      <c r="E526" s="445"/>
      <c r="F526" s="445"/>
      <c r="G526" s="445"/>
      <c r="H526" s="445"/>
      <c r="I526" s="445"/>
    </row>
    <row r="527" spans="1:9" s="104" customFormat="1" x14ac:dyDescent="0.55000000000000004">
      <c r="A527" s="381" t="s">
        <v>710</v>
      </c>
      <c r="B527" s="381" t="s">
        <v>712</v>
      </c>
      <c r="C527" s="381" t="s">
        <v>1003</v>
      </c>
      <c r="D527" s="382" t="s">
        <v>711</v>
      </c>
      <c r="E527" s="381" t="s">
        <v>713</v>
      </c>
      <c r="F527" s="383" t="s">
        <v>716</v>
      </c>
      <c r="G527" s="383" t="s">
        <v>717</v>
      </c>
      <c r="H527" s="383" t="s">
        <v>718</v>
      </c>
      <c r="I527" s="381" t="s">
        <v>719</v>
      </c>
    </row>
    <row r="528" spans="1:9" x14ac:dyDescent="0.55000000000000004">
      <c r="A528" s="197" t="s">
        <v>720</v>
      </c>
      <c r="B528" s="197" t="s">
        <v>721</v>
      </c>
      <c r="C528" s="197" t="s">
        <v>1004</v>
      </c>
      <c r="D528" s="384"/>
      <c r="E528" s="197"/>
      <c r="F528" s="385"/>
      <c r="G528" s="385" t="s">
        <v>1005</v>
      </c>
      <c r="H528" s="385"/>
      <c r="I528" s="197"/>
    </row>
    <row r="529" spans="1:9" x14ac:dyDescent="0.55000000000000004">
      <c r="A529" s="146">
        <v>1</v>
      </c>
      <c r="B529" s="403">
        <v>100000000311</v>
      </c>
      <c r="C529" s="146">
        <v>0</v>
      </c>
      <c r="D529" s="146" t="s">
        <v>77</v>
      </c>
      <c r="E529" s="158" t="s">
        <v>1304</v>
      </c>
      <c r="F529" s="404">
        <v>1497800</v>
      </c>
      <c r="G529" s="404">
        <v>-804298.07</v>
      </c>
      <c r="H529" s="404">
        <v>693501.93</v>
      </c>
      <c r="I529" s="158"/>
    </row>
    <row r="530" spans="1:9" x14ac:dyDescent="0.55000000000000004">
      <c r="A530" s="158"/>
      <c r="B530" s="158"/>
      <c r="C530" s="146"/>
      <c r="D530" s="198"/>
      <c r="E530" s="158"/>
      <c r="F530" s="73"/>
      <c r="G530" s="73"/>
      <c r="H530" s="73"/>
      <c r="I530" s="158"/>
    </row>
    <row r="531" spans="1:9" s="104" customFormat="1" ht="29.45" customHeight="1" x14ac:dyDescent="0.55000000000000004">
      <c r="A531" s="445" t="s">
        <v>1179</v>
      </c>
      <c r="B531" s="445"/>
      <c r="C531" s="445"/>
      <c r="D531" s="445"/>
      <c r="E531" s="445"/>
      <c r="F531" s="445"/>
      <c r="G531" s="445"/>
      <c r="H531" s="445"/>
      <c r="I531" s="445"/>
    </row>
    <row r="532" spans="1:9" s="104" customFormat="1" x14ac:dyDescent="0.55000000000000004">
      <c r="A532" s="381" t="s">
        <v>710</v>
      </c>
      <c r="B532" s="381" t="s">
        <v>712</v>
      </c>
      <c r="C532" s="381" t="s">
        <v>1003</v>
      </c>
      <c r="D532" s="382" t="s">
        <v>711</v>
      </c>
      <c r="E532" s="381" t="s">
        <v>713</v>
      </c>
      <c r="F532" s="383" t="s">
        <v>716</v>
      </c>
      <c r="G532" s="383" t="s">
        <v>717</v>
      </c>
      <c r="H532" s="383" t="s">
        <v>718</v>
      </c>
      <c r="I532" s="381" t="s">
        <v>719</v>
      </c>
    </row>
    <row r="533" spans="1:9" x14ac:dyDescent="0.55000000000000004">
      <c r="A533" s="197" t="s">
        <v>720</v>
      </c>
      <c r="B533" s="197" t="s">
        <v>721</v>
      </c>
      <c r="C533" s="197" t="s">
        <v>1004</v>
      </c>
      <c r="D533" s="384"/>
      <c r="E533" s="197"/>
      <c r="F533" s="385"/>
      <c r="G533" s="385" t="s">
        <v>1005</v>
      </c>
      <c r="H533" s="385"/>
      <c r="I533" s="197"/>
    </row>
    <row r="534" spans="1:9" x14ac:dyDescent="0.55000000000000004">
      <c r="A534" s="146">
        <v>1</v>
      </c>
      <c r="B534" s="403">
        <v>100000000313</v>
      </c>
      <c r="C534" s="146">
        <v>0</v>
      </c>
      <c r="D534" s="146" t="s">
        <v>79</v>
      </c>
      <c r="E534" s="158" t="s">
        <v>1305</v>
      </c>
      <c r="F534" s="404">
        <v>4000000</v>
      </c>
      <c r="G534" s="404">
        <v>-2155251.15</v>
      </c>
      <c r="H534" s="404">
        <v>1844748.85</v>
      </c>
      <c r="I534" s="389"/>
    </row>
    <row r="535" spans="1:9" x14ac:dyDescent="0.55000000000000004">
      <c r="A535" s="158"/>
      <c r="B535" s="403"/>
      <c r="C535" s="146"/>
      <c r="D535" s="146"/>
      <c r="E535" s="158"/>
      <c r="F535" s="404"/>
      <c r="G535" s="404"/>
      <c r="H535" s="404"/>
      <c r="I535" s="186"/>
    </row>
    <row r="536" spans="1:9" ht="24.6" customHeight="1" x14ac:dyDescent="0.55000000000000004">
      <c r="A536" s="442" t="s">
        <v>1180</v>
      </c>
      <c r="B536" s="442"/>
      <c r="C536" s="442"/>
      <c r="D536" s="442"/>
      <c r="E536" s="442"/>
      <c r="F536" s="442"/>
      <c r="G536" s="442"/>
      <c r="H536" s="442"/>
      <c r="I536" s="450"/>
    </row>
    <row r="537" spans="1:9" s="104" customFormat="1" x14ac:dyDescent="0.55000000000000004">
      <c r="A537" s="381" t="s">
        <v>710</v>
      </c>
      <c r="B537" s="381" t="s">
        <v>712</v>
      </c>
      <c r="C537" s="381" t="s">
        <v>1003</v>
      </c>
      <c r="D537" s="382" t="s">
        <v>711</v>
      </c>
      <c r="E537" s="381" t="s">
        <v>713</v>
      </c>
      <c r="F537" s="383" t="s">
        <v>716</v>
      </c>
      <c r="G537" s="383" t="s">
        <v>717</v>
      </c>
      <c r="H537" s="383" t="s">
        <v>718</v>
      </c>
      <c r="I537" s="381" t="s">
        <v>719</v>
      </c>
    </row>
    <row r="538" spans="1:9" x14ac:dyDescent="0.55000000000000004">
      <c r="A538" s="197" t="s">
        <v>720</v>
      </c>
      <c r="B538" s="197" t="s">
        <v>721</v>
      </c>
      <c r="C538" s="197" t="s">
        <v>1004</v>
      </c>
      <c r="D538" s="384"/>
      <c r="E538" s="197"/>
      <c r="F538" s="385"/>
      <c r="G538" s="385" t="s">
        <v>1005</v>
      </c>
      <c r="H538" s="385"/>
      <c r="I538" s="197"/>
    </row>
    <row r="539" spans="1:9" x14ac:dyDescent="0.55000000000000004">
      <c r="A539" s="146">
        <v>1</v>
      </c>
      <c r="B539" s="403">
        <v>100000000324</v>
      </c>
      <c r="C539" s="146">
        <v>0</v>
      </c>
      <c r="D539" s="146" t="s">
        <v>291</v>
      </c>
      <c r="E539" s="158" t="s">
        <v>1306</v>
      </c>
      <c r="F539" s="404">
        <v>1445000</v>
      </c>
      <c r="G539" s="404">
        <v>-536233.56000000006</v>
      </c>
      <c r="H539" s="406">
        <v>908766.44</v>
      </c>
      <c r="I539" s="158"/>
    </row>
    <row r="540" spans="1:9" x14ac:dyDescent="0.55000000000000004">
      <c r="A540" s="158"/>
      <c r="B540" s="158"/>
      <c r="C540" s="146"/>
      <c r="D540" s="198"/>
      <c r="E540" s="158"/>
      <c r="F540" s="73"/>
      <c r="G540" s="73"/>
      <c r="H540" s="73"/>
      <c r="I540" s="158"/>
    </row>
    <row r="541" spans="1:9" ht="24.6" customHeight="1" x14ac:dyDescent="0.55000000000000004">
      <c r="A541" s="442" t="s">
        <v>1181</v>
      </c>
      <c r="B541" s="442"/>
      <c r="C541" s="442"/>
      <c r="D541" s="442"/>
      <c r="E541" s="442"/>
      <c r="F541" s="442"/>
      <c r="G541" s="442"/>
      <c r="H541" s="442"/>
      <c r="I541" s="450"/>
    </row>
    <row r="542" spans="1:9" s="104" customFormat="1" x14ac:dyDescent="0.55000000000000004">
      <c r="A542" s="381" t="s">
        <v>710</v>
      </c>
      <c r="B542" s="381" t="s">
        <v>712</v>
      </c>
      <c r="C542" s="381" t="s">
        <v>1003</v>
      </c>
      <c r="D542" s="382" t="s">
        <v>711</v>
      </c>
      <c r="E542" s="381" t="s">
        <v>713</v>
      </c>
      <c r="F542" s="383" t="s">
        <v>716</v>
      </c>
      <c r="G542" s="383" t="s">
        <v>717</v>
      </c>
      <c r="H542" s="383" t="s">
        <v>718</v>
      </c>
      <c r="I542" s="381" t="s">
        <v>719</v>
      </c>
    </row>
    <row r="543" spans="1:9" x14ac:dyDescent="0.55000000000000004">
      <c r="A543" s="197" t="s">
        <v>720</v>
      </c>
      <c r="B543" s="197" t="s">
        <v>721</v>
      </c>
      <c r="C543" s="197" t="s">
        <v>1004</v>
      </c>
      <c r="D543" s="384"/>
      <c r="E543" s="197"/>
      <c r="F543" s="385"/>
      <c r="G543" s="385" t="s">
        <v>1005</v>
      </c>
      <c r="H543" s="385"/>
      <c r="I543" s="197"/>
    </row>
    <row r="544" spans="1:9" x14ac:dyDescent="0.55000000000000004">
      <c r="A544" s="146">
        <v>1</v>
      </c>
      <c r="B544" s="403">
        <v>100000000309</v>
      </c>
      <c r="C544" s="146">
        <v>0</v>
      </c>
      <c r="D544" s="146" t="s">
        <v>282</v>
      </c>
      <c r="E544" s="158" t="s">
        <v>1307</v>
      </c>
      <c r="F544" s="404">
        <v>1199100</v>
      </c>
      <c r="G544" s="404">
        <v>-481446.86</v>
      </c>
      <c r="H544" s="404">
        <v>717653.14</v>
      </c>
      <c r="I544" s="158"/>
    </row>
    <row r="545" spans="1:9" x14ac:dyDescent="0.55000000000000004">
      <c r="A545" s="158"/>
      <c r="B545" s="158"/>
      <c r="C545" s="146"/>
      <c r="D545" s="198"/>
      <c r="E545" s="158"/>
      <c r="F545" s="73"/>
      <c r="G545" s="73"/>
      <c r="H545" s="73"/>
      <c r="I545" s="158"/>
    </row>
    <row r="546" spans="1:9" ht="24.6" customHeight="1" x14ac:dyDescent="0.55000000000000004">
      <c r="A546" s="442" t="s">
        <v>1182</v>
      </c>
      <c r="B546" s="442"/>
      <c r="C546" s="442"/>
      <c r="D546" s="442"/>
      <c r="E546" s="442"/>
      <c r="F546" s="442"/>
      <c r="G546" s="442"/>
      <c r="H546" s="442"/>
      <c r="I546" s="450"/>
    </row>
    <row r="547" spans="1:9" s="104" customFormat="1" x14ac:dyDescent="0.55000000000000004">
      <c r="A547" s="381" t="s">
        <v>710</v>
      </c>
      <c r="B547" s="381" t="s">
        <v>712</v>
      </c>
      <c r="C547" s="381" t="s">
        <v>1003</v>
      </c>
      <c r="D547" s="382" t="s">
        <v>711</v>
      </c>
      <c r="E547" s="381" t="s">
        <v>713</v>
      </c>
      <c r="F547" s="383" t="s">
        <v>716</v>
      </c>
      <c r="G547" s="383" t="s">
        <v>717</v>
      </c>
      <c r="H547" s="383" t="s">
        <v>718</v>
      </c>
      <c r="I547" s="381" t="s">
        <v>719</v>
      </c>
    </row>
    <row r="548" spans="1:9" x14ac:dyDescent="0.55000000000000004">
      <c r="A548" s="197" t="s">
        <v>720</v>
      </c>
      <c r="B548" s="197" t="s">
        <v>721</v>
      </c>
      <c r="C548" s="197" t="s">
        <v>1004</v>
      </c>
      <c r="D548" s="384"/>
      <c r="E548" s="197"/>
      <c r="F548" s="385"/>
      <c r="G548" s="385" t="s">
        <v>1005</v>
      </c>
      <c r="H548" s="385"/>
      <c r="I548" s="197"/>
    </row>
    <row r="549" spans="1:9" hidden="1" x14ac:dyDescent="0.55000000000000004">
      <c r="A549" s="158"/>
      <c r="B549" s="403">
        <v>100000000652</v>
      </c>
      <c r="C549" s="158">
        <v>0</v>
      </c>
      <c r="D549" s="146" t="s">
        <v>29</v>
      </c>
      <c r="E549" s="158" t="s">
        <v>43</v>
      </c>
      <c r="F549" s="404">
        <v>713031.96</v>
      </c>
      <c r="G549" s="404">
        <v>-165137.93</v>
      </c>
      <c r="H549" s="404">
        <v>547894.03</v>
      </c>
      <c r="I549" s="158"/>
    </row>
    <row r="550" spans="1:9" hidden="1" x14ac:dyDescent="0.55000000000000004">
      <c r="A550" s="158"/>
      <c r="B550" s="403">
        <v>100000000652</v>
      </c>
      <c r="C550" s="158">
        <v>1</v>
      </c>
      <c r="D550" s="146" t="s">
        <v>29</v>
      </c>
      <c r="E550" s="158" t="s">
        <v>43</v>
      </c>
      <c r="F550" s="404">
        <v>244968.04</v>
      </c>
      <c r="G550" s="404">
        <v>-244967.04000000001</v>
      </c>
      <c r="H550" s="158">
        <v>1</v>
      </c>
      <c r="I550" s="158"/>
    </row>
    <row r="551" spans="1:9" x14ac:dyDescent="0.55000000000000004">
      <c r="A551" s="146">
        <v>1</v>
      </c>
      <c r="B551" s="403">
        <v>100000000652</v>
      </c>
      <c r="C551" s="158">
        <v>0</v>
      </c>
      <c r="D551" s="146" t="s">
        <v>29</v>
      </c>
      <c r="E551" s="158" t="s">
        <v>43</v>
      </c>
      <c r="F551" s="404">
        <f>SUM(F549:F550)</f>
        <v>958000</v>
      </c>
      <c r="G551" s="404">
        <f>SUM(G549:G550)</f>
        <v>-410104.97</v>
      </c>
      <c r="H551" s="404">
        <f>SUM(H549:H550)</f>
        <v>547895.03</v>
      </c>
      <c r="I551" s="158"/>
    </row>
    <row r="552" spans="1:9" x14ac:dyDescent="0.55000000000000004">
      <c r="A552" s="158"/>
      <c r="B552" s="403"/>
      <c r="C552" s="158"/>
      <c r="D552" s="146"/>
      <c r="E552" s="158"/>
      <c r="F552" s="404"/>
      <c r="G552" s="404"/>
      <c r="H552" s="158"/>
      <c r="I552" s="158"/>
    </row>
    <row r="553" spans="1:9" ht="24.6" customHeight="1" x14ac:dyDescent="0.55000000000000004">
      <c r="A553" s="442" t="s">
        <v>1183</v>
      </c>
      <c r="B553" s="442"/>
      <c r="C553" s="442"/>
      <c r="D553" s="442"/>
      <c r="E553" s="442"/>
      <c r="F553" s="442"/>
      <c r="G553" s="442"/>
      <c r="H553" s="442"/>
      <c r="I553" s="450"/>
    </row>
    <row r="554" spans="1:9" s="104" customFormat="1" x14ac:dyDescent="0.55000000000000004">
      <c r="A554" s="381" t="s">
        <v>710</v>
      </c>
      <c r="B554" s="381" t="s">
        <v>712</v>
      </c>
      <c r="C554" s="381" t="s">
        <v>1003</v>
      </c>
      <c r="D554" s="382" t="s">
        <v>711</v>
      </c>
      <c r="E554" s="381" t="s">
        <v>713</v>
      </c>
      <c r="F554" s="383" t="s">
        <v>716</v>
      </c>
      <c r="G554" s="383" t="s">
        <v>717</v>
      </c>
      <c r="H554" s="383" t="s">
        <v>718</v>
      </c>
      <c r="I554" s="381" t="s">
        <v>719</v>
      </c>
    </row>
    <row r="555" spans="1:9" x14ac:dyDescent="0.55000000000000004">
      <c r="A555" s="197" t="s">
        <v>720</v>
      </c>
      <c r="B555" s="197" t="s">
        <v>721</v>
      </c>
      <c r="C555" s="197" t="s">
        <v>1004</v>
      </c>
      <c r="D555" s="384"/>
      <c r="E555" s="197"/>
      <c r="F555" s="385"/>
      <c r="G555" s="385" t="s">
        <v>1005</v>
      </c>
      <c r="H555" s="385"/>
      <c r="I555" s="197"/>
    </row>
    <row r="556" spans="1:9" x14ac:dyDescent="0.55000000000000004">
      <c r="A556" s="146">
        <v>1</v>
      </c>
      <c r="B556" s="403">
        <v>100000000304</v>
      </c>
      <c r="C556" s="146">
        <v>0</v>
      </c>
      <c r="D556" s="146" t="s">
        <v>277</v>
      </c>
      <c r="E556" s="158" t="s">
        <v>1308</v>
      </c>
      <c r="F556" s="404">
        <v>1500000</v>
      </c>
      <c r="G556" s="404">
        <v>-612328.77</v>
      </c>
      <c r="H556" s="404">
        <v>887671.23</v>
      </c>
      <c r="I556" s="158"/>
    </row>
    <row r="557" spans="1:9" x14ac:dyDescent="0.55000000000000004">
      <c r="A557" s="158"/>
      <c r="B557" s="158"/>
      <c r="C557" s="146"/>
      <c r="D557" s="198"/>
      <c r="E557" s="158"/>
      <c r="F557" s="73"/>
      <c r="G557" s="73"/>
      <c r="H557" s="73"/>
      <c r="I557" s="158"/>
    </row>
    <row r="558" spans="1:9" ht="26.25" customHeight="1" x14ac:dyDescent="0.55000000000000004">
      <c r="A558" s="451" t="s">
        <v>1018</v>
      </c>
      <c r="B558" s="451"/>
      <c r="C558" s="451"/>
      <c r="D558" s="451"/>
      <c r="E558" s="451"/>
      <c r="F558" s="451"/>
      <c r="G558" s="451"/>
      <c r="H558" s="451"/>
      <c r="I558" s="451"/>
    </row>
    <row r="559" spans="1:9" ht="26.25" customHeight="1" x14ac:dyDescent="0.55000000000000004">
      <c r="A559" s="451" t="s">
        <v>707</v>
      </c>
      <c r="B559" s="451"/>
      <c r="C559" s="451"/>
      <c r="D559" s="451"/>
      <c r="E559" s="451"/>
      <c r="F559" s="451"/>
      <c r="G559" s="451"/>
      <c r="H559" s="451"/>
      <c r="I559" s="451"/>
    </row>
    <row r="560" spans="1:9" ht="25.5" customHeight="1" x14ac:dyDescent="0.55000000000000004">
      <c r="A560" s="451" t="s">
        <v>833</v>
      </c>
      <c r="B560" s="451"/>
      <c r="C560" s="451"/>
      <c r="D560" s="451"/>
      <c r="E560" s="451"/>
      <c r="F560" s="451"/>
      <c r="G560" s="451"/>
      <c r="H560" s="451"/>
      <c r="I560" s="451"/>
    </row>
    <row r="561" spans="1:9" s="104" customFormat="1" ht="29.45" customHeight="1" x14ac:dyDescent="0.55000000000000004">
      <c r="A561" s="438" t="s">
        <v>1184</v>
      </c>
      <c r="B561" s="438"/>
      <c r="C561" s="438"/>
      <c r="D561" s="438"/>
      <c r="E561" s="438"/>
      <c r="F561" s="438"/>
      <c r="G561" s="438"/>
      <c r="H561" s="438"/>
      <c r="I561" s="438"/>
    </row>
    <row r="562" spans="1:9" s="104" customFormat="1" x14ac:dyDescent="0.55000000000000004">
      <c r="A562" s="381" t="s">
        <v>710</v>
      </c>
      <c r="B562" s="381" t="s">
        <v>712</v>
      </c>
      <c r="C562" s="381" t="s">
        <v>1003</v>
      </c>
      <c r="D562" s="382" t="s">
        <v>711</v>
      </c>
      <c r="E562" s="381" t="s">
        <v>713</v>
      </c>
      <c r="F562" s="383" t="s">
        <v>716</v>
      </c>
      <c r="G562" s="383" t="s">
        <v>717</v>
      </c>
      <c r="H562" s="383" t="s">
        <v>718</v>
      </c>
      <c r="I562" s="381" t="s">
        <v>719</v>
      </c>
    </row>
    <row r="563" spans="1:9" x14ac:dyDescent="0.55000000000000004">
      <c r="A563" s="197" t="s">
        <v>720</v>
      </c>
      <c r="B563" s="197" t="s">
        <v>721</v>
      </c>
      <c r="C563" s="197" t="s">
        <v>1004</v>
      </c>
      <c r="D563" s="384"/>
      <c r="E563" s="197"/>
      <c r="F563" s="385"/>
      <c r="G563" s="385" t="s">
        <v>1005</v>
      </c>
      <c r="H563" s="385"/>
      <c r="I563" s="197"/>
    </row>
    <row r="564" spans="1:9" x14ac:dyDescent="0.55000000000000004">
      <c r="A564" s="171">
        <v>1</v>
      </c>
      <c r="B564" s="403">
        <v>100000000344</v>
      </c>
      <c r="C564" s="146">
        <v>0</v>
      </c>
      <c r="D564" s="146" t="s">
        <v>83</v>
      </c>
      <c r="E564" s="158" t="s">
        <v>1310</v>
      </c>
      <c r="F564" s="404">
        <v>1899800</v>
      </c>
      <c r="G564" s="404">
        <v>-887614.31</v>
      </c>
      <c r="H564" s="404">
        <v>1012185.69</v>
      </c>
      <c r="I564" s="197"/>
    </row>
    <row r="565" spans="1:9" s="104" customFormat="1" ht="29.45" customHeight="1" x14ac:dyDescent="0.55000000000000004">
      <c r="A565" s="438" t="s">
        <v>1348</v>
      </c>
      <c r="B565" s="438"/>
      <c r="C565" s="438"/>
      <c r="D565" s="438"/>
      <c r="E565" s="438"/>
      <c r="F565" s="438"/>
      <c r="G565" s="438"/>
      <c r="H565" s="438"/>
      <c r="I565" s="438"/>
    </row>
    <row r="566" spans="1:9" s="104" customFormat="1" x14ac:dyDescent="0.55000000000000004">
      <c r="A566" s="381" t="s">
        <v>710</v>
      </c>
      <c r="B566" s="381" t="s">
        <v>712</v>
      </c>
      <c r="C566" s="381" t="s">
        <v>1003</v>
      </c>
      <c r="D566" s="382" t="s">
        <v>711</v>
      </c>
      <c r="E566" s="381" t="s">
        <v>713</v>
      </c>
      <c r="F566" s="383" t="s">
        <v>716</v>
      </c>
      <c r="G566" s="383" t="s">
        <v>717</v>
      </c>
      <c r="H566" s="383" t="s">
        <v>718</v>
      </c>
      <c r="I566" s="381" t="s">
        <v>719</v>
      </c>
    </row>
    <row r="567" spans="1:9" x14ac:dyDescent="0.55000000000000004">
      <c r="A567" s="197" t="s">
        <v>720</v>
      </c>
      <c r="B567" s="197" t="s">
        <v>721</v>
      </c>
      <c r="C567" s="197" t="s">
        <v>1004</v>
      </c>
      <c r="D567" s="384"/>
      <c r="E567" s="197"/>
      <c r="F567" s="385"/>
      <c r="G567" s="385" t="s">
        <v>1005</v>
      </c>
      <c r="H567" s="385"/>
      <c r="I567" s="197"/>
    </row>
    <row r="568" spans="1:9" x14ac:dyDescent="0.55000000000000004">
      <c r="A568" s="146">
        <v>1</v>
      </c>
      <c r="B568" s="403">
        <v>100000000348</v>
      </c>
      <c r="C568" s="146">
        <v>0</v>
      </c>
      <c r="D568" s="146" t="s">
        <v>85</v>
      </c>
      <c r="E568" s="158" t="s">
        <v>1310</v>
      </c>
      <c r="F568" s="404">
        <v>1926933.84</v>
      </c>
      <c r="G568" s="404">
        <v>-889733.11</v>
      </c>
      <c r="H568" s="404">
        <v>1037200.73</v>
      </c>
      <c r="I568" s="158"/>
    </row>
    <row r="569" spans="1:9" s="104" customFormat="1" ht="29.45" customHeight="1" x14ac:dyDescent="0.55000000000000004">
      <c r="A569" s="445" t="s">
        <v>1185</v>
      </c>
      <c r="B569" s="445"/>
      <c r="C569" s="445"/>
      <c r="D569" s="445"/>
      <c r="E569" s="445"/>
      <c r="F569" s="445"/>
      <c r="G569" s="445"/>
      <c r="H569" s="445"/>
      <c r="I569" s="445"/>
    </row>
    <row r="570" spans="1:9" s="104" customFormat="1" x14ac:dyDescent="0.55000000000000004">
      <c r="A570" s="381" t="s">
        <v>710</v>
      </c>
      <c r="B570" s="381" t="s">
        <v>712</v>
      </c>
      <c r="C570" s="381" t="s">
        <v>1003</v>
      </c>
      <c r="D570" s="382" t="s">
        <v>711</v>
      </c>
      <c r="E570" s="381" t="s">
        <v>713</v>
      </c>
      <c r="F570" s="383" t="s">
        <v>716</v>
      </c>
      <c r="G570" s="383" t="s">
        <v>717</v>
      </c>
      <c r="H570" s="383" t="s">
        <v>718</v>
      </c>
      <c r="I570" s="381" t="s">
        <v>719</v>
      </c>
    </row>
    <row r="571" spans="1:9" x14ac:dyDescent="0.55000000000000004">
      <c r="A571" s="197" t="s">
        <v>720</v>
      </c>
      <c r="B571" s="197" t="s">
        <v>721</v>
      </c>
      <c r="C571" s="197" t="s">
        <v>1004</v>
      </c>
      <c r="D571" s="384"/>
      <c r="E571" s="197"/>
      <c r="F571" s="385"/>
      <c r="G571" s="385" t="s">
        <v>1005</v>
      </c>
      <c r="H571" s="385"/>
      <c r="I571" s="197"/>
    </row>
    <row r="572" spans="1:9" ht="22.9" customHeight="1" x14ac:dyDescent="0.55000000000000004">
      <c r="A572" s="146">
        <v>1</v>
      </c>
      <c r="B572" s="403">
        <v>100000000352</v>
      </c>
      <c r="C572" s="146">
        <v>0</v>
      </c>
      <c r="D572" s="146" t="s">
        <v>297</v>
      </c>
      <c r="E572" s="158" t="s">
        <v>298</v>
      </c>
      <c r="F572" s="404">
        <v>1499000</v>
      </c>
      <c r="G572" s="404">
        <v>-257191.44</v>
      </c>
      <c r="H572" s="404">
        <v>1241808.56</v>
      </c>
      <c r="I572" s="171"/>
    </row>
    <row r="573" spans="1:9" ht="22.9" customHeight="1" x14ac:dyDescent="0.55000000000000004">
      <c r="A573" s="146">
        <v>2</v>
      </c>
      <c r="B573" s="403">
        <v>100000000366</v>
      </c>
      <c r="C573" s="146">
        <v>0</v>
      </c>
      <c r="D573" s="146" t="s">
        <v>299</v>
      </c>
      <c r="E573" s="158" t="s">
        <v>296</v>
      </c>
      <c r="F573" s="404">
        <v>1799000</v>
      </c>
      <c r="G573" s="404">
        <v>-1198183.29</v>
      </c>
      <c r="H573" s="404">
        <v>600816.71</v>
      </c>
      <c r="I573" s="171" t="s">
        <v>1334</v>
      </c>
    </row>
    <row r="574" spans="1:9" ht="22.9" customHeight="1" x14ac:dyDescent="0.55000000000000004">
      <c r="A574" s="146">
        <v>3</v>
      </c>
      <c r="B574" s="403">
        <v>100000000369</v>
      </c>
      <c r="C574" s="146">
        <v>0</v>
      </c>
      <c r="D574" s="146" t="s">
        <v>22</v>
      </c>
      <c r="E574" s="158" t="s">
        <v>1095</v>
      </c>
      <c r="F574" s="404">
        <v>1899000</v>
      </c>
      <c r="G574" s="404">
        <v>-837641.1</v>
      </c>
      <c r="H574" s="404">
        <v>1061358.8999999999</v>
      </c>
      <c r="I574" s="171"/>
    </row>
    <row r="575" spans="1:9" ht="22.9" customHeight="1" x14ac:dyDescent="0.55000000000000004">
      <c r="A575" s="146">
        <v>4</v>
      </c>
      <c r="B575" s="403">
        <v>100000000385</v>
      </c>
      <c r="C575" s="146">
        <v>0</v>
      </c>
      <c r="D575" s="146" t="s">
        <v>24</v>
      </c>
      <c r="E575" s="158" t="s">
        <v>1094</v>
      </c>
      <c r="F575" s="404">
        <v>1490000</v>
      </c>
      <c r="G575" s="404">
        <v>-917676.71</v>
      </c>
      <c r="H575" s="404">
        <v>572323.29</v>
      </c>
      <c r="I575" s="171"/>
    </row>
    <row r="576" spans="1:9" ht="22.9" customHeight="1" x14ac:dyDescent="0.55000000000000004">
      <c r="A576" s="146">
        <v>5</v>
      </c>
      <c r="B576" s="403">
        <v>100000000343</v>
      </c>
      <c r="C576" s="146">
        <v>0</v>
      </c>
      <c r="D576" s="146" t="s">
        <v>295</v>
      </c>
      <c r="E576" s="158" t="s">
        <v>296</v>
      </c>
      <c r="F576" s="404">
        <v>800000</v>
      </c>
      <c r="G576" s="404">
        <v>-283726.03000000003</v>
      </c>
      <c r="H576" s="404">
        <v>516273.97</v>
      </c>
      <c r="I576" s="171" t="s">
        <v>1334</v>
      </c>
    </row>
    <row r="577" spans="1:9" ht="22.9" customHeight="1" x14ac:dyDescent="0.55000000000000004">
      <c r="A577" s="146">
        <v>6</v>
      </c>
      <c r="B577" s="403">
        <v>100000000367</v>
      </c>
      <c r="C577" s="146">
        <v>0</v>
      </c>
      <c r="D577" s="146" t="s">
        <v>301</v>
      </c>
      <c r="E577" s="158" t="s">
        <v>302</v>
      </c>
      <c r="F577" s="404">
        <v>1259999</v>
      </c>
      <c r="G577" s="404">
        <v>-562224.19999999995</v>
      </c>
      <c r="H577" s="404">
        <v>697774.8</v>
      </c>
      <c r="I577" s="171"/>
    </row>
    <row r="578" spans="1:9" ht="22.9" customHeight="1" x14ac:dyDescent="0.55000000000000004">
      <c r="A578" s="146">
        <v>7</v>
      </c>
      <c r="B578" s="403">
        <v>100000000325</v>
      </c>
      <c r="C578" s="146">
        <v>0</v>
      </c>
      <c r="D578" s="146" t="s">
        <v>293</v>
      </c>
      <c r="E578" s="158" t="s">
        <v>936</v>
      </c>
      <c r="F578" s="404">
        <v>1947000</v>
      </c>
      <c r="G578" s="404">
        <v>-724924.11</v>
      </c>
      <c r="H578" s="404">
        <v>1222075.8899999999</v>
      </c>
      <c r="I578" s="158"/>
    </row>
    <row r="579" spans="1:9" s="104" customFormat="1" ht="29.45" customHeight="1" x14ac:dyDescent="0.55000000000000004">
      <c r="A579" s="438" t="s">
        <v>1186</v>
      </c>
      <c r="B579" s="438"/>
      <c r="C579" s="438"/>
      <c r="D579" s="438"/>
      <c r="E579" s="438"/>
      <c r="F579" s="438"/>
      <c r="G579" s="438"/>
      <c r="H579" s="438"/>
      <c r="I579" s="438"/>
    </row>
    <row r="580" spans="1:9" s="104" customFormat="1" x14ac:dyDescent="0.55000000000000004">
      <c r="A580" s="381" t="s">
        <v>710</v>
      </c>
      <c r="B580" s="381" t="s">
        <v>712</v>
      </c>
      <c r="C580" s="381" t="s">
        <v>1003</v>
      </c>
      <c r="D580" s="382" t="s">
        <v>711</v>
      </c>
      <c r="E580" s="381" t="s">
        <v>713</v>
      </c>
      <c r="F580" s="383" t="s">
        <v>716</v>
      </c>
      <c r="G580" s="383" t="s">
        <v>717</v>
      </c>
      <c r="H580" s="383" t="s">
        <v>718</v>
      </c>
      <c r="I580" s="381" t="s">
        <v>719</v>
      </c>
    </row>
    <row r="581" spans="1:9" x14ac:dyDescent="0.55000000000000004">
      <c r="A581" s="197" t="s">
        <v>720</v>
      </c>
      <c r="B581" s="197" t="s">
        <v>721</v>
      </c>
      <c r="C581" s="197" t="s">
        <v>1004</v>
      </c>
      <c r="D581" s="384"/>
      <c r="E581" s="197"/>
      <c r="F581" s="385"/>
      <c r="G581" s="385" t="s">
        <v>1005</v>
      </c>
      <c r="H581" s="385"/>
      <c r="I581" s="197"/>
    </row>
    <row r="582" spans="1:9" x14ac:dyDescent="0.55000000000000004">
      <c r="A582" s="171">
        <v>1</v>
      </c>
      <c r="B582" s="403">
        <v>100000000356</v>
      </c>
      <c r="C582" s="146">
        <v>0</v>
      </c>
      <c r="D582" s="146" t="s">
        <v>87</v>
      </c>
      <c r="E582" s="158" t="s">
        <v>88</v>
      </c>
      <c r="F582" s="404">
        <v>1214700</v>
      </c>
      <c r="G582" s="404">
        <v>-331596.46000000002</v>
      </c>
      <c r="H582" s="404">
        <v>883103.54</v>
      </c>
      <c r="I582" s="171"/>
    </row>
    <row r="583" spans="1:9" x14ac:dyDescent="0.55000000000000004">
      <c r="A583" s="146">
        <v>2</v>
      </c>
      <c r="B583" s="403">
        <v>100000000357</v>
      </c>
      <c r="C583" s="146">
        <v>0</v>
      </c>
      <c r="D583" s="146" t="s">
        <v>87</v>
      </c>
      <c r="E583" s="158" t="s">
        <v>1311</v>
      </c>
      <c r="F583" s="404">
        <v>335300</v>
      </c>
      <c r="G583" s="404">
        <v>-91532.31</v>
      </c>
      <c r="H583" s="404">
        <v>243767.69</v>
      </c>
      <c r="I583" s="158"/>
    </row>
    <row r="584" spans="1:9" x14ac:dyDescent="0.55000000000000004">
      <c r="A584" s="146">
        <v>3</v>
      </c>
      <c r="B584" s="403">
        <v>100000000358</v>
      </c>
      <c r="C584" s="146">
        <v>0</v>
      </c>
      <c r="D584" s="146" t="s">
        <v>90</v>
      </c>
      <c r="E584" s="158" t="s">
        <v>1312</v>
      </c>
      <c r="F584" s="404">
        <v>800000</v>
      </c>
      <c r="G584" s="404">
        <v>-218038.36</v>
      </c>
      <c r="H584" s="404">
        <v>581961.64</v>
      </c>
      <c r="I584" s="158"/>
    </row>
    <row r="585" spans="1:9" x14ac:dyDescent="0.55000000000000004">
      <c r="A585" s="158"/>
      <c r="B585" s="158"/>
      <c r="C585" s="146"/>
      <c r="D585" s="198"/>
      <c r="E585" s="158"/>
      <c r="F585" s="73"/>
      <c r="G585" s="73"/>
      <c r="H585" s="73"/>
      <c r="I585" s="158"/>
    </row>
    <row r="586" spans="1:9" ht="26.25" customHeight="1" x14ac:dyDescent="0.55000000000000004">
      <c r="A586" s="451" t="s">
        <v>1018</v>
      </c>
      <c r="B586" s="451"/>
      <c r="C586" s="451"/>
      <c r="D586" s="451"/>
      <c r="E586" s="451"/>
      <c r="F586" s="451"/>
      <c r="G586" s="451"/>
      <c r="H586" s="451"/>
      <c r="I586" s="451"/>
    </row>
    <row r="587" spans="1:9" ht="26.25" customHeight="1" x14ac:dyDescent="0.55000000000000004">
      <c r="A587" s="451" t="s">
        <v>707</v>
      </c>
      <c r="B587" s="451"/>
      <c r="C587" s="451"/>
      <c r="D587" s="451"/>
      <c r="E587" s="451"/>
      <c r="F587" s="451"/>
      <c r="G587" s="451"/>
      <c r="H587" s="451"/>
      <c r="I587" s="451"/>
    </row>
    <row r="588" spans="1:9" ht="25.5" customHeight="1" x14ac:dyDescent="0.55000000000000004">
      <c r="A588" s="451" t="s">
        <v>838</v>
      </c>
      <c r="B588" s="451"/>
      <c r="C588" s="451"/>
      <c r="D588" s="451"/>
      <c r="E588" s="451"/>
      <c r="F588" s="451"/>
      <c r="G588" s="451"/>
      <c r="H588" s="451"/>
      <c r="I588" s="451"/>
    </row>
    <row r="589" spans="1:9" s="104" customFormat="1" ht="22.9" customHeight="1" x14ac:dyDescent="0.55000000000000004">
      <c r="A589" s="438" t="s">
        <v>1187</v>
      </c>
      <c r="B589" s="438"/>
      <c r="C589" s="438"/>
      <c r="D589" s="438"/>
      <c r="E589" s="438"/>
      <c r="F589" s="438"/>
      <c r="G589" s="438"/>
      <c r="H589" s="438"/>
      <c r="I589" s="438"/>
    </row>
    <row r="590" spans="1:9" s="104" customFormat="1" x14ac:dyDescent="0.55000000000000004">
      <c r="A590" s="381" t="s">
        <v>710</v>
      </c>
      <c r="B590" s="381" t="s">
        <v>712</v>
      </c>
      <c r="C590" s="381" t="s">
        <v>1003</v>
      </c>
      <c r="D590" s="382" t="s">
        <v>711</v>
      </c>
      <c r="E590" s="381" t="s">
        <v>713</v>
      </c>
      <c r="F590" s="383" t="s">
        <v>716</v>
      </c>
      <c r="G590" s="383" t="s">
        <v>717</v>
      </c>
      <c r="H590" s="383" t="s">
        <v>718</v>
      </c>
      <c r="I590" s="381" t="s">
        <v>719</v>
      </c>
    </row>
    <row r="591" spans="1:9" x14ac:dyDescent="0.55000000000000004">
      <c r="A591" s="197" t="s">
        <v>720</v>
      </c>
      <c r="B591" s="197" t="s">
        <v>721</v>
      </c>
      <c r="C591" s="197" t="s">
        <v>1004</v>
      </c>
      <c r="D591" s="384"/>
      <c r="E591" s="197"/>
      <c r="F591" s="385"/>
      <c r="G591" s="385" t="s">
        <v>1005</v>
      </c>
      <c r="H591" s="385"/>
      <c r="I591" s="197"/>
    </row>
    <row r="592" spans="1:9" x14ac:dyDescent="0.55000000000000004">
      <c r="A592" s="171">
        <v>1</v>
      </c>
      <c r="B592" s="403">
        <v>100000000396</v>
      </c>
      <c r="C592" s="146">
        <v>0</v>
      </c>
      <c r="D592" s="146" t="s">
        <v>303</v>
      </c>
      <c r="E592" s="158" t="s">
        <v>304</v>
      </c>
      <c r="F592" s="404">
        <v>9950000</v>
      </c>
      <c r="G592" s="404">
        <v>-3783499.59</v>
      </c>
      <c r="H592" s="404">
        <v>6166500.4100000001</v>
      </c>
      <c r="I592" s="390"/>
    </row>
    <row r="593" spans="1:9" x14ac:dyDescent="0.55000000000000004">
      <c r="A593" s="146">
        <v>2</v>
      </c>
      <c r="B593" s="403">
        <v>100000000387</v>
      </c>
      <c r="C593" s="146">
        <v>0</v>
      </c>
      <c r="D593" s="146" t="s">
        <v>94</v>
      </c>
      <c r="E593" s="158" t="s">
        <v>95</v>
      </c>
      <c r="F593" s="404">
        <v>539000</v>
      </c>
      <c r="G593" s="404">
        <v>-331669.59000000003</v>
      </c>
      <c r="H593" s="404">
        <v>207330.41</v>
      </c>
      <c r="I593" s="389"/>
    </row>
    <row r="594" spans="1:9" hidden="1" x14ac:dyDescent="0.55000000000000004">
      <c r="A594" s="158"/>
      <c r="B594" s="403">
        <v>100000000653</v>
      </c>
      <c r="C594" s="158">
        <v>0</v>
      </c>
      <c r="D594" s="146" t="s">
        <v>29</v>
      </c>
      <c r="E594" s="158" t="s">
        <v>44</v>
      </c>
      <c r="F594" s="404">
        <v>829587.03</v>
      </c>
      <c r="G594" s="404">
        <v>-181322.1</v>
      </c>
      <c r="H594" s="404">
        <v>648264.93000000005</v>
      </c>
    </row>
    <row r="595" spans="1:9" hidden="1" x14ac:dyDescent="0.55000000000000004">
      <c r="A595" s="158"/>
      <c r="B595" s="403">
        <v>100000000653</v>
      </c>
      <c r="C595" s="158">
        <v>1</v>
      </c>
      <c r="D595" s="146" t="s">
        <v>29</v>
      </c>
      <c r="E595" s="158" t="s">
        <v>44</v>
      </c>
      <c r="F595" s="404">
        <v>219128.97</v>
      </c>
      <c r="G595" s="404">
        <v>-219127.97</v>
      </c>
      <c r="H595" s="158">
        <v>1</v>
      </c>
      <c r="I595" s="389"/>
    </row>
    <row r="596" spans="1:9" x14ac:dyDescent="0.55000000000000004">
      <c r="A596" s="146">
        <v>3</v>
      </c>
      <c r="B596" s="403">
        <v>100000000653</v>
      </c>
      <c r="C596" s="158">
        <v>0</v>
      </c>
      <c r="D596" s="146" t="s">
        <v>29</v>
      </c>
      <c r="E596" s="158" t="s">
        <v>44</v>
      </c>
      <c r="F596" s="404">
        <f>SUM(F594:F595)</f>
        <v>1048716</v>
      </c>
      <c r="G596" s="404">
        <f>SUM(G594:G595)</f>
        <v>-400450.07</v>
      </c>
      <c r="H596" s="404">
        <f>SUM(H594:H595)</f>
        <v>648265.93000000005</v>
      </c>
    </row>
    <row r="597" spans="1:9" s="104" customFormat="1" ht="29.45" customHeight="1" x14ac:dyDescent="0.55000000000000004">
      <c r="A597" s="438" t="s">
        <v>1188</v>
      </c>
      <c r="B597" s="438"/>
      <c r="C597" s="438"/>
      <c r="D597" s="438"/>
      <c r="E597" s="438"/>
      <c r="F597" s="438"/>
      <c r="G597" s="438"/>
      <c r="H597" s="438"/>
      <c r="I597" s="438"/>
    </row>
    <row r="598" spans="1:9" s="104" customFormat="1" x14ac:dyDescent="0.55000000000000004">
      <c r="A598" s="381" t="s">
        <v>710</v>
      </c>
      <c r="B598" s="381" t="s">
        <v>712</v>
      </c>
      <c r="C598" s="381" t="s">
        <v>1003</v>
      </c>
      <c r="D598" s="382" t="s">
        <v>711</v>
      </c>
      <c r="E598" s="381" t="s">
        <v>713</v>
      </c>
      <c r="F598" s="383" t="s">
        <v>716</v>
      </c>
      <c r="G598" s="383" t="s">
        <v>717</v>
      </c>
      <c r="H598" s="383" t="s">
        <v>718</v>
      </c>
      <c r="I598" s="381" t="s">
        <v>719</v>
      </c>
    </row>
    <row r="599" spans="1:9" x14ac:dyDescent="0.55000000000000004">
      <c r="A599" s="197" t="s">
        <v>720</v>
      </c>
      <c r="B599" s="197" t="s">
        <v>721</v>
      </c>
      <c r="C599" s="197" t="s">
        <v>1004</v>
      </c>
      <c r="D599" s="384"/>
      <c r="E599" s="197"/>
      <c r="F599" s="385"/>
      <c r="G599" s="385" t="s">
        <v>1005</v>
      </c>
      <c r="H599" s="385"/>
      <c r="I599" s="197"/>
    </row>
    <row r="600" spans="1:9" x14ac:dyDescent="0.55000000000000004">
      <c r="A600" s="146">
        <v>1</v>
      </c>
      <c r="B600" s="410">
        <v>100000000449</v>
      </c>
      <c r="C600" s="158"/>
      <c r="D600" s="146" t="s">
        <v>357</v>
      </c>
      <c r="E600" s="158" t="s">
        <v>875</v>
      </c>
      <c r="F600" s="404">
        <v>29900000</v>
      </c>
      <c r="G600" s="404">
        <v>-5950509.5899999999</v>
      </c>
      <c r="H600" s="404">
        <v>23949490.41</v>
      </c>
      <c r="I600" s="158"/>
    </row>
    <row r="601" spans="1:9" s="104" customFormat="1" ht="29.45" customHeight="1" x14ac:dyDescent="0.55000000000000004">
      <c r="A601" s="449" t="s">
        <v>1189</v>
      </c>
      <c r="B601" s="449"/>
      <c r="C601" s="449"/>
      <c r="D601" s="449"/>
      <c r="E601" s="449"/>
      <c r="F601" s="449"/>
      <c r="G601" s="449"/>
      <c r="H601" s="449"/>
      <c r="I601" s="449"/>
    </row>
    <row r="602" spans="1:9" s="104" customFormat="1" x14ac:dyDescent="0.55000000000000004">
      <c r="A602" s="381" t="s">
        <v>710</v>
      </c>
      <c r="B602" s="381" t="s">
        <v>712</v>
      </c>
      <c r="C602" s="381" t="s">
        <v>1003</v>
      </c>
      <c r="D602" s="382" t="s">
        <v>711</v>
      </c>
      <c r="E602" s="381" t="s">
        <v>713</v>
      </c>
      <c r="F602" s="383" t="s">
        <v>716</v>
      </c>
      <c r="G602" s="383" t="s">
        <v>717</v>
      </c>
      <c r="H602" s="383" t="s">
        <v>718</v>
      </c>
      <c r="I602" s="381" t="s">
        <v>719</v>
      </c>
    </row>
    <row r="603" spans="1:9" x14ac:dyDescent="0.55000000000000004">
      <c r="A603" s="197" t="s">
        <v>720</v>
      </c>
      <c r="B603" s="197" t="s">
        <v>721</v>
      </c>
      <c r="C603" s="197" t="s">
        <v>1004</v>
      </c>
      <c r="D603" s="384"/>
      <c r="E603" s="197"/>
      <c r="F603" s="385"/>
      <c r="G603" s="385" t="s">
        <v>1005</v>
      </c>
      <c r="H603" s="385"/>
      <c r="I603" s="197"/>
    </row>
    <row r="604" spans="1:9" x14ac:dyDescent="0.55000000000000004">
      <c r="A604" s="171">
        <v>1</v>
      </c>
      <c r="B604" s="403">
        <v>100000000402</v>
      </c>
      <c r="C604" s="146">
        <v>0</v>
      </c>
      <c r="D604" s="146" t="s">
        <v>98</v>
      </c>
      <c r="E604" s="158" t="s">
        <v>1313</v>
      </c>
      <c r="F604" s="404">
        <v>1845000</v>
      </c>
      <c r="G604" s="404">
        <v>-702460.82</v>
      </c>
      <c r="H604" s="406">
        <v>1142539.18</v>
      </c>
      <c r="I604" s="197"/>
    </row>
    <row r="605" spans="1:9" s="104" customFormat="1" ht="29.45" customHeight="1" x14ac:dyDescent="0.55000000000000004">
      <c r="A605" s="449" t="s">
        <v>1190</v>
      </c>
      <c r="B605" s="449"/>
      <c r="C605" s="449"/>
      <c r="D605" s="449"/>
      <c r="E605" s="449"/>
      <c r="F605" s="449"/>
      <c r="G605" s="449"/>
      <c r="H605" s="449"/>
      <c r="I605" s="449"/>
    </row>
    <row r="606" spans="1:9" s="104" customFormat="1" x14ac:dyDescent="0.55000000000000004">
      <c r="A606" s="381" t="s">
        <v>710</v>
      </c>
      <c r="B606" s="381" t="s">
        <v>712</v>
      </c>
      <c r="C606" s="381" t="s">
        <v>1003</v>
      </c>
      <c r="D606" s="382" t="s">
        <v>711</v>
      </c>
      <c r="E606" s="381" t="s">
        <v>713</v>
      </c>
      <c r="F606" s="383" t="s">
        <v>716</v>
      </c>
      <c r="G606" s="383" t="s">
        <v>717</v>
      </c>
      <c r="H606" s="383" t="s">
        <v>718</v>
      </c>
      <c r="I606" s="381" t="s">
        <v>719</v>
      </c>
    </row>
    <row r="607" spans="1:9" x14ac:dyDescent="0.55000000000000004">
      <c r="A607" s="197" t="s">
        <v>720</v>
      </c>
      <c r="B607" s="197" t="s">
        <v>721</v>
      </c>
      <c r="C607" s="197" t="s">
        <v>1004</v>
      </c>
      <c r="D607" s="384"/>
      <c r="E607" s="197"/>
      <c r="F607" s="385"/>
      <c r="G607" s="385" t="s">
        <v>1005</v>
      </c>
      <c r="H607" s="385"/>
      <c r="I607" s="197"/>
    </row>
    <row r="608" spans="1:9" x14ac:dyDescent="0.55000000000000004">
      <c r="A608" s="171">
        <v>1</v>
      </c>
      <c r="B608" s="403">
        <v>100000000386</v>
      </c>
      <c r="C608" s="146">
        <v>0</v>
      </c>
      <c r="D608" s="146" t="s">
        <v>92</v>
      </c>
      <c r="E608" s="158" t="s">
        <v>93</v>
      </c>
      <c r="F608" s="404">
        <v>5255700</v>
      </c>
      <c r="G608" s="406">
        <v>-2160836.66</v>
      </c>
      <c r="H608" s="406">
        <v>3094863.34</v>
      </c>
      <c r="I608" s="197"/>
    </row>
    <row r="609" spans="1:9" s="104" customFormat="1" ht="29.45" customHeight="1" x14ac:dyDescent="0.55000000000000004">
      <c r="A609" s="449" t="s">
        <v>1191</v>
      </c>
      <c r="B609" s="449"/>
      <c r="C609" s="449"/>
      <c r="D609" s="449"/>
      <c r="E609" s="449"/>
      <c r="F609" s="449"/>
      <c r="G609" s="449"/>
      <c r="H609" s="449"/>
      <c r="I609" s="449"/>
    </row>
    <row r="610" spans="1:9" s="104" customFormat="1" x14ac:dyDescent="0.55000000000000004">
      <c r="A610" s="381" t="s">
        <v>710</v>
      </c>
      <c r="B610" s="381" t="s">
        <v>712</v>
      </c>
      <c r="C610" s="381" t="s">
        <v>1003</v>
      </c>
      <c r="D610" s="382" t="s">
        <v>711</v>
      </c>
      <c r="E610" s="381" t="s">
        <v>713</v>
      </c>
      <c r="F610" s="383" t="s">
        <v>716</v>
      </c>
      <c r="G610" s="383" t="s">
        <v>717</v>
      </c>
      <c r="H610" s="383" t="s">
        <v>718</v>
      </c>
      <c r="I610" s="381" t="s">
        <v>719</v>
      </c>
    </row>
    <row r="611" spans="1:9" x14ac:dyDescent="0.55000000000000004">
      <c r="A611" s="197" t="s">
        <v>720</v>
      </c>
      <c r="B611" s="197" t="s">
        <v>721</v>
      </c>
      <c r="C611" s="197" t="s">
        <v>1004</v>
      </c>
      <c r="D611" s="384"/>
      <c r="E611" s="197"/>
      <c r="F611" s="385"/>
      <c r="G611" s="385" t="s">
        <v>1005</v>
      </c>
      <c r="H611" s="385"/>
      <c r="I611" s="197"/>
    </row>
    <row r="612" spans="1:9" x14ac:dyDescent="0.55000000000000004">
      <c r="A612" s="171">
        <v>1</v>
      </c>
      <c r="B612" s="403">
        <v>100000000391</v>
      </c>
      <c r="C612" s="146">
        <v>0</v>
      </c>
      <c r="D612" s="146" t="s">
        <v>96</v>
      </c>
      <c r="E612" s="158" t="s">
        <v>1297</v>
      </c>
      <c r="F612" s="404">
        <v>3981497</v>
      </c>
      <c r="G612" s="404">
        <v>-1599870.93</v>
      </c>
      <c r="H612" s="404">
        <v>2381626.0699999998</v>
      </c>
      <c r="I612" s="197"/>
    </row>
    <row r="613" spans="1:9" ht="26.25" customHeight="1" x14ac:dyDescent="0.55000000000000004">
      <c r="A613" s="451" t="s">
        <v>1018</v>
      </c>
      <c r="B613" s="451"/>
      <c r="C613" s="451"/>
      <c r="D613" s="451"/>
      <c r="E613" s="451"/>
      <c r="F613" s="451"/>
      <c r="G613" s="451"/>
      <c r="H613" s="451"/>
      <c r="I613" s="451"/>
    </row>
    <row r="614" spans="1:9" ht="26.25" customHeight="1" x14ac:dyDescent="0.55000000000000004">
      <c r="A614" s="451" t="s">
        <v>707</v>
      </c>
      <c r="B614" s="451"/>
      <c r="C614" s="451"/>
      <c r="D614" s="451"/>
      <c r="E614" s="451"/>
      <c r="F614" s="451"/>
      <c r="G614" s="451"/>
      <c r="H614" s="451"/>
      <c r="I614" s="451"/>
    </row>
    <row r="615" spans="1:9" ht="25.5" customHeight="1" x14ac:dyDescent="0.55000000000000004">
      <c r="A615" s="451" t="s">
        <v>1100</v>
      </c>
      <c r="B615" s="451"/>
      <c r="C615" s="451"/>
      <c r="D615" s="451"/>
      <c r="E615" s="451"/>
      <c r="F615" s="451"/>
      <c r="G615" s="451"/>
      <c r="H615" s="451"/>
      <c r="I615" s="451"/>
    </row>
    <row r="616" spans="1:9" s="104" customFormat="1" ht="29.45" customHeight="1" x14ac:dyDescent="0.55000000000000004">
      <c r="A616" s="438" t="s">
        <v>1192</v>
      </c>
      <c r="B616" s="438"/>
      <c r="C616" s="438"/>
      <c r="D616" s="438"/>
      <c r="E616" s="438"/>
      <c r="F616" s="438"/>
      <c r="G616" s="438"/>
      <c r="H616" s="438"/>
      <c r="I616" s="438"/>
    </row>
    <row r="617" spans="1:9" s="104" customFormat="1" x14ac:dyDescent="0.55000000000000004">
      <c r="A617" s="381" t="s">
        <v>710</v>
      </c>
      <c r="B617" s="381" t="s">
        <v>712</v>
      </c>
      <c r="C617" s="381" t="s">
        <v>1003</v>
      </c>
      <c r="D617" s="382" t="s">
        <v>711</v>
      </c>
      <c r="E617" s="381" t="s">
        <v>713</v>
      </c>
      <c r="F617" s="383" t="s">
        <v>716</v>
      </c>
      <c r="G617" s="383" t="s">
        <v>717</v>
      </c>
      <c r="H617" s="383" t="s">
        <v>718</v>
      </c>
      <c r="I617" s="381" t="s">
        <v>719</v>
      </c>
    </row>
    <row r="618" spans="1:9" x14ac:dyDescent="0.55000000000000004">
      <c r="A618" s="197" t="s">
        <v>720</v>
      </c>
      <c r="B618" s="197" t="s">
        <v>721</v>
      </c>
      <c r="C618" s="197" t="s">
        <v>1004</v>
      </c>
      <c r="D618" s="384"/>
      <c r="E618" s="197"/>
      <c r="F618" s="385"/>
      <c r="G618" s="385" t="s">
        <v>1005</v>
      </c>
      <c r="H618" s="385"/>
      <c r="I618" s="197"/>
    </row>
    <row r="619" spans="1:9" x14ac:dyDescent="0.55000000000000004">
      <c r="A619" s="171">
        <v>1</v>
      </c>
      <c r="B619" s="403">
        <v>100000000505</v>
      </c>
      <c r="C619" s="146">
        <v>0</v>
      </c>
      <c r="D619" s="146" t="s">
        <v>109</v>
      </c>
      <c r="E619" s="158" t="s">
        <v>110</v>
      </c>
      <c r="F619" s="404">
        <v>3508030</v>
      </c>
      <c r="G619" s="404">
        <v>-720347.53</v>
      </c>
      <c r="H619" s="404">
        <v>2787682.47</v>
      </c>
      <c r="I619" s="171"/>
    </row>
    <row r="620" spans="1:9" x14ac:dyDescent="0.55000000000000004">
      <c r="A620" s="146">
        <v>2</v>
      </c>
      <c r="B620" s="403">
        <v>100000000506</v>
      </c>
      <c r="C620" s="146">
        <v>0</v>
      </c>
      <c r="D620" s="146" t="s">
        <v>109</v>
      </c>
      <c r="E620" s="158" t="s">
        <v>1314</v>
      </c>
      <c r="F620" s="404">
        <v>2886700</v>
      </c>
      <c r="G620" s="404">
        <v>-592762.1</v>
      </c>
      <c r="H620" s="404">
        <v>2293937.9</v>
      </c>
      <c r="I620" s="158"/>
    </row>
    <row r="621" spans="1:9" x14ac:dyDescent="0.55000000000000004">
      <c r="A621" s="158"/>
      <c r="B621" s="158"/>
      <c r="C621" s="146"/>
      <c r="D621" s="198"/>
      <c r="E621" s="158"/>
      <c r="F621" s="73"/>
      <c r="G621" s="73"/>
      <c r="H621" s="73"/>
      <c r="I621" s="158"/>
    </row>
    <row r="622" spans="1:9" s="104" customFormat="1" ht="29.45" customHeight="1" x14ac:dyDescent="0.55000000000000004">
      <c r="A622" s="438" t="s">
        <v>1193</v>
      </c>
      <c r="B622" s="438"/>
      <c r="C622" s="438"/>
      <c r="D622" s="438"/>
      <c r="E622" s="438"/>
      <c r="F622" s="438"/>
      <c r="G622" s="438"/>
      <c r="H622" s="438"/>
      <c r="I622" s="438"/>
    </row>
    <row r="623" spans="1:9" s="104" customFormat="1" x14ac:dyDescent="0.55000000000000004">
      <c r="A623" s="381" t="s">
        <v>710</v>
      </c>
      <c r="B623" s="381" t="s">
        <v>712</v>
      </c>
      <c r="C623" s="381" t="s">
        <v>1003</v>
      </c>
      <c r="D623" s="382" t="s">
        <v>711</v>
      </c>
      <c r="E623" s="381" t="s">
        <v>713</v>
      </c>
      <c r="F623" s="383" t="s">
        <v>716</v>
      </c>
      <c r="G623" s="383" t="s">
        <v>717</v>
      </c>
      <c r="H623" s="383" t="s">
        <v>718</v>
      </c>
      <c r="I623" s="381" t="s">
        <v>719</v>
      </c>
    </row>
    <row r="624" spans="1:9" x14ac:dyDescent="0.55000000000000004">
      <c r="A624" s="197" t="s">
        <v>720</v>
      </c>
      <c r="B624" s="197" t="s">
        <v>721</v>
      </c>
      <c r="C624" s="197" t="s">
        <v>1004</v>
      </c>
      <c r="D624" s="384"/>
      <c r="E624" s="197"/>
      <c r="F624" s="385"/>
      <c r="G624" s="385" t="s">
        <v>1005</v>
      </c>
      <c r="H624" s="385"/>
      <c r="I624" s="197"/>
    </row>
    <row r="625" spans="1:9" x14ac:dyDescent="0.55000000000000004">
      <c r="A625" s="171">
        <v>1</v>
      </c>
      <c r="B625" s="403">
        <v>100000000451</v>
      </c>
      <c r="C625" s="146">
        <v>0</v>
      </c>
      <c r="D625" s="146" t="s">
        <v>100</v>
      </c>
      <c r="E625" s="158" t="s">
        <v>101</v>
      </c>
      <c r="F625" s="404">
        <v>3961500</v>
      </c>
      <c r="G625" s="404">
        <v>-1320500</v>
      </c>
      <c r="H625" s="404">
        <v>2641000</v>
      </c>
      <c r="I625" s="197"/>
    </row>
    <row r="626" spans="1:9" x14ac:dyDescent="0.55000000000000004">
      <c r="A626" s="158"/>
      <c r="B626" s="158"/>
      <c r="C626" s="146"/>
      <c r="D626" s="198"/>
      <c r="E626" s="158"/>
      <c r="F626" s="73"/>
      <c r="G626" s="73"/>
      <c r="H626" s="73"/>
      <c r="I626" s="158"/>
    </row>
    <row r="627" spans="1:9" s="104" customFormat="1" ht="29.45" customHeight="1" x14ac:dyDescent="0.55000000000000004">
      <c r="A627" s="438" t="s">
        <v>1194</v>
      </c>
      <c r="B627" s="438"/>
      <c r="C627" s="438"/>
      <c r="D627" s="438"/>
      <c r="E627" s="438"/>
      <c r="F627" s="438"/>
      <c r="G627" s="438"/>
      <c r="H627" s="438"/>
      <c r="I627" s="438"/>
    </row>
    <row r="628" spans="1:9" s="104" customFormat="1" x14ac:dyDescent="0.55000000000000004">
      <c r="A628" s="381" t="s">
        <v>710</v>
      </c>
      <c r="B628" s="381" t="s">
        <v>712</v>
      </c>
      <c r="C628" s="381" t="s">
        <v>1003</v>
      </c>
      <c r="D628" s="382" t="s">
        <v>711</v>
      </c>
      <c r="E628" s="381" t="s">
        <v>713</v>
      </c>
      <c r="F628" s="383" t="s">
        <v>716</v>
      </c>
      <c r="G628" s="383" t="s">
        <v>717</v>
      </c>
      <c r="H628" s="383" t="s">
        <v>718</v>
      </c>
      <c r="I628" s="381" t="s">
        <v>719</v>
      </c>
    </row>
    <row r="629" spans="1:9" x14ac:dyDescent="0.55000000000000004">
      <c r="A629" s="197" t="s">
        <v>720</v>
      </c>
      <c r="B629" s="197" t="s">
        <v>721</v>
      </c>
      <c r="C629" s="197" t="s">
        <v>1004</v>
      </c>
      <c r="D629" s="384"/>
      <c r="E629" s="197"/>
      <c r="F629" s="385"/>
      <c r="G629" s="385" t="s">
        <v>1005</v>
      </c>
      <c r="H629" s="385"/>
      <c r="I629" s="197"/>
    </row>
    <row r="630" spans="1:9" hidden="1" x14ac:dyDescent="0.55000000000000004">
      <c r="A630" s="171"/>
      <c r="B630" s="403">
        <v>100000000693</v>
      </c>
      <c r="C630" s="146">
        <v>0</v>
      </c>
      <c r="D630" s="146" t="s">
        <v>29</v>
      </c>
      <c r="E630" s="158" t="s">
        <v>154</v>
      </c>
      <c r="F630" s="404">
        <v>30207490.050000001</v>
      </c>
      <c r="G630" s="404">
        <v>-5751486.6100000003</v>
      </c>
      <c r="H630" s="404">
        <v>24456003.440000001</v>
      </c>
      <c r="I630" s="171"/>
    </row>
    <row r="631" spans="1:9" hidden="1" x14ac:dyDescent="0.55000000000000004">
      <c r="A631" s="146"/>
      <c r="B631" s="403">
        <v>100000000693</v>
      </c>
      <c r="C631" s="146">
        <v>1</v>
      </c>
      <c r="D631" s="146" t="s">
        <v>29</v>
      </c>
      <c r="E631" s="158" t="s">
        <v>154</v>
      </c>
      <c r="F631" s="404">
        <v>3170109.95</v>
      </c>
      <c r="G631" s="404">
        <v>-3170108.95</v>
      </c>
      <c r="H631" s="158">
        <v>1</v>
      </c>
      <c r="I631" s="158"/>
    </row>
    <row r="632" spans="1:9" x14ac:dyDescent="0.55000000000000004">
      <c r="A632" s="171">
        <v>1</v>
      </c>
      <c r="B632" s="403">
        <v>100000000693</v>
      </c>
      <c r="C632" s="146">
        <v>0</v>
      </c>
      <c r="D632" s="146" t="s">
        <v>29</v>
      </c>
      <c r="E632" s="158" t="s">
        <v>154</v>
      </c>
      <c r="F632" s="404">
        <f>SUM(F630:F631)</f>
        <v>33377600</v>
      </c>
      <c r="G632" s="404">
        <f>SUM(G630:G631)</f>
        <v>-8921595.5600000005</v>
      </c>
      <c r="H632" s="404">
        <f>SUM(H630:H631)</f>
        <v>24456004.440000001</v>
      </c>
      <c r="I632" s="171"/>
    </row>
    <row r="633" spans="1:9" x14ac:dyDescent="0.55000000000000004">
      <c r="A633" s="158"/>
      <c r="B633" s="158"/>
      <c r="C633" s="146"/>
      <c r="D633" s="198"/>
      <c r="E633" s="158"/>
      <c r="F633" s="73"/>
      <c r="G633" s="73"/>
      <c r="H633" s="73"/>
      <c r="I633" s="158"/>
    </row>
    <row r="634" spans="1:9" s="104" customFormat="1" ht="29.45" customHeight="1" x14ac:dyDescent="0.55000000000000004">
      <c r="A634" s="438" t="s">
        <v>1320</v>
      </c>
      <c r="B634" s="438"/>
      <c r="C634" s="438"/>
      <c r="D634" s="438"/>
      <c r="E634" s="438"/>
      <c r="F634" s="438"/>
      <c r="G634" s="438"/>
      <c r="H634" s="438"/>
      <c r="I634" s="438"/>
    </row>
    <row r="635" spans="1:9" s="104" customFormat="1" x14ac:dyDescent="0.55000000000000004">
      <c r="A635" s="381" t="s">
        <v>710</v>
      </c>
      <c r="B635" s="381" t="s">
        <v>712</v>
      </c>
      <c r="C635" s="381" t="s">
        <v>1003</v>
      </c>
      <c r="D635" s="382" t="s">
        <v>711</v>
      </c>
      <c r="E635" s="381" t="s">
        <v>713</v>
      </c>
      <c r="F635" s="383" t="s">
        <v>716</v>
      </c>
      <c r="G635" s="383" t="s">
        <v>717</v>
      </c>
      <c r="H635" s="383" t="s">
        <v>718</v>
      </c>
      <c r="I635" s="381" t="s">
        <v>719</v>
      </c>
    </row>
    <row r="636" spans="1:9" x14ac:dyDescent="0.55000000000000004">
      <c r="A636" s="197" t="s">
        <v>720</v>
      </c>
      <c r="B636" s="197" t="s">
        <v>721</v>
      </c>
      <c r="C636" s="197" t="s">
        <v>1004</v>
      </c>
      <c r="D636" s="384"/>
      <c r="E636" s="197"/>
      <c r="F636" s="385"/>
      <c r="G636" s="385" t="s">
        <v>1005</v>
      </c>
      <c r="H636" s="385"/>
      <c r="I636" s="197"/>
    </row>
    <row r="637" spans="1:9" x14ac:dyDescent="0.55000000000000004">
      <c r="A637" s="171">
        <v>1</v>
      </c>
      <c r="B637" s="403">
        <v>100000000454</v>
      </c>
      <c r="C637" s="146">
        <v>0</v>
      </c>
      <c r="D637" s="146" t="s">
        <v>102</v>
      </c>
      <c r="E637" s="158" t="s">
        <v>1315</v>
      </c>
      <c r="F637" s="404">
        <v>7560000</v>
      </c>
      <c r="G637" s="404">
        <v>-1410095.34</v>
      </c>
      <c r="H637" s="404">
        <v>6149904.6600000001</v>
      </c>
      <c r="I637" s="197"/>
    </row>
    <row r="638" spans="1:9" x14ac:dyDescent="0.55000000000000004">
      <c r="A638" s="158"/>
      <c r="B638" s="158"/>
      <c r="C638" s="146"/>
      <c r="D638" s="198"/>
      <c r="E638" s="158"/>
      <c r="F638" s="73"/>
      <c r="G638" s="73"/>
      <c r="H638" s="73"/>
      <c r="I638" s="158"/>
    </row>
    <row r="639" spans="1:9" ht="26.25" customHeight="1" x14ac:dyDescent="0.55000000000000004">
      <c r="A639" s="451" t="s">
        <v>1018</v>
      </c>
      <c r="B639" s="451"/>
      <c r="C639" s="451"/>
      <c r="D639" s="451"/>
      <c r="E639" s="451"/>
      <c r="F639" s="451"/>
      <c r="G639" s="451"/>
      <c r="H639" s="451"/>
      <c r="I639" s="451"/>
    </row>
    <row r="640" spans="1:9" ht="26.25" customHeight="1" x14ac:dyDescent="0.55000000000000004">
      <c r="A640" s="451" t="s">
        <v>707</v>
      </c>
      <c r="B640" s="451"/>
      <c r="C640" s="451"/>
      <c r="D640" s="451"/>
      <c r="E640" s="451"/>
      <c r="F640" s="451"/>
      <c r="G640" s="451"/>
      <c r="H640" s="451"/>
      <c r="I640" s="451"/>
    </row>
    <row r="641" spans="1:12" ht="25.5" customHeight="1" x14ac:dyDescent="0.55000000000000004">
      <c r="A641" s="451" t="s">
        <v>840</v>
      </c>
      <c r="B641" s="451"/>
      <c r="C641" s="451"/>
      <c r="D641" s="451"/>
      <c r="E641" s="451"/>
      <c r="F641" s="451"/>
      <c r="G641" s="451"/>
      <c r="H641" s="451"/>
      <c r="I641" s="451"/>
    </row>
    <row r="642" spans="1:12" s="104" customFormat="1" ht="29.45" customHeight="1" x14ac:dyDescent="0.55000000000000004">
      <c r="A642" s="438" t="s">
        <v>1243</v>
      </c>
      <c r="B642" s="438"/>
      <c r="C642" s="438"/>
      <c r="D642" s="438"/>
      <c r="E642" s="438"/>
      <c r="F642" s="438"/>
      <c r="G642" s="438"/>
      <c r="H642" s="438"/>
      <c r="I642" s="438"/>
    </row>
    <row r="643" spans="1:12" s="104" customFormat="1" x14ac:dyDescent="0.55000000000000004">
      <c r="A643" s="381" t="s">
        <v>710</v>
      </c>
      <c r="B643" s="381" t="s">
        <v>712</v>
      </c>
      <c r="C643" s="381" t="s">
        <v>1003</v>
      </c>
      <c r="D643" s="382" t="s">
        <v>711</v>
      </c>
      <c r="E643" s="381" t="s">
        <v>713</v>
      </c>
      <c r="F643" s="383" t="s">
        <v>716</v>
      </c>
      <c r="G643" s="383" t="s">
        <v>717</v>
      </c>
      <c r="H643" s="383" t="s">
        <v>718</v>
      </c>
      <c r="I643" s="381" t="s">
        <v>719</v>
      </c>
    </row>
    <row r="644" spans="1:12" x14ac:dyDescent="0.55000000000000004">
      <c r="A644" s="197" t="s">
        <v>720</v>
      </c>
      <c r="B644" s="197" t="s">
        <v>721</v>
      </c>
      <c r="C644" s="197" t="s">
        <v>1004</v>
      </c>
      <c r="D644" s="384"/>
      <c r="E644" s="197"/>
      <c r="F644" s="385"/>
      <c r="G644" s="385" t="s">
        <v>1005</v>
      </c>
      <c r="H644" s="385"/>
      <c r="I644" s="197"/>
    </row>
    <row r="645" spans="1:12" x14ac:dyDescent="0.55000000000000004">
      <c r="A645" s="171">
        <v>1</v>
      </c>
      <c r="B645" s="403">
        <v>100000000456</v>
      </c>
      <c r="C645" s="146">
        <v>0</v>
      </c>
      <c r="D645" s="158" t="s">
        <v>104</v>
      </c>
      <c r="E645" s="158" t="s">
        <v>105</v>
      </c>
      <c r="F645" s="404">
        <v>300000</v>
      </c>
      <c r="G645" s="404">
        <v>-55035.62</v>
      </c>
      <c r="H645" s="404">
        <v>244964.38</v>
      </c>
      <c r="I645" s="197"/>
    </row>
    <row r="646" spans="1:12" x14ac:dyDescent="0.55000000000000004">
      <c r="A646" s="146">
        <v>2</v>
      </c>
      <c r="B646" s="403">
        <v>100000000457</v>
      </c>
      <c r="C646" s="146">
        <v>0</v>
      </c>
      <c r="D646" s="158" t="s">
        <v>104</v>
      </c>
      <c r="E646" s="158" t="s">
        <v>106</v>
      </c>
      <c r="F646" s="404">
        <v>300000</v>
      </c>
      <c r="G646" s="404">
        <v>-55035.62</v>
      </c>
      <c r="H646" s="404">
        <v>244964.38</v>
      </c>
      <c r="I646" s="158"/>
    </row>
    <row r="647" spans="1:12" x14ac:dyDescent="0.55000000000000004">
      <c r="A647" s="146">
        <v>3</v>
      </c>
      <c r="B647" s="403">
        <v>100000000469</v>
      </c>
      <c r="C647" s="146">
        <v>0</v>
      </c>
      <c r="D647" s="158" t="s">
        <v>107</v>
      </c>
      <c r="E647" s="158" t="s">
        <v>108</v>
      </c>
      <c r="F647" s="404">
        <v>300000</v>
      </c>
      <c r="G647" s="404">
        <v>-53950.68</v>
      </c>
      <c r="H647" s="404">
        <v>246049.32</v>
      </c>
      <c r="I647" s="158"/>
    </row>
    <row r="648" spans="1:12" x14ac:dyDescent="0.55000000000000004">
      <c r="A648" s="158"/>
      <c r="B648" s="158"/>
      <c r="C648" s="146"/>
      <c r="D648" s="198"/>
      <c r="E648" s="158"/>
      <c r="F648" s="73"/>
      <c r="G648" s="73"/>
      <c r="H648" s="73"/>
      <c r="I648" s="158"/>
    </row>
    <row r="649" spans="1:12" s="104" customFormat="1" ht="31.9" customHeight="1" x14ac:dyDescent="0.55000000000000004">
      <c r="A649" s="442" t="s">
        <v>1316</v>
      </c>
      <c r="B649" s="442"/>
      <c r="C649" s="442"/>
      <c r="D649" s="442"/>
      <c r="E649" s="442"/>
      <c r="F649" s="442"/>
      <c r="G649" s="442"/>
      <c r="H649" s="442"/>
      <c r="I649" s="442"/>
    </row>
    <row r="650" spans="1:12" s="104" customFormat="1" x14ac:dyDescent="0.55000000000000004">
      <c r="A650" s="381" t="s">
        <v>710</v>
      </c>
      <c r="B650" s="381" t="s">
        <v>712</v>
      </c>
      <c r="C650" s="381" t="s">
        <v>1003</v>
      </c>
      <c r="D650" s="382" t="s">
        <v>711</v>
      </c>
      <c r="E650" s="381" t="s">
        <v>713</v>
      </c>
      <c r="F650" s="383" t="s">
        <v>716</v>
      </c>
      <c r="G650" s="383" t="s">
        <v>717</v>
      </c>
      <c r="H650" s="383" t="s">
        <v>718</v>
      </c>
      <c r="I650" s="381" t="s">
        <v>719</v>
      </c>
    </row>
    <row r="651" spans="1:12" x14ac:dyDescent="0.55000000000000004">
      <c r="A651" s="197" t="s">
        <v>720</v>
      </c>
      <c r="B651" s="197" t="s">
        <v>721</v>
      </c>
      <c r="C651" s="197" t="s">
        <v>1004</v>
      </c>
      <c r="D651" s="384"/>
      <c r="E651" s="197"/>
      <c r="F651" s="385"/>
      <c r="G651" s="385" t="s">
        <v>1005</v>
      </c>
      <c r="H651" s="385"/>
      <c r="I651" s="197"/>
    </row>
    <row r="652" spans="1:12" x14ac:dyDescent="0.55000000000000004">
      <c r="A652" s="146">
        <v>1</v>
      </c>
      <c r="B652" s="403">
        <v>100000000576</v>
      </c>
      <c r="C652" s="146">
        <v>0</v>
      </c>
      <c r="D652" s="158" t="s">
        <v>112</v>
      </c>
      <c r="E652" s="158" t="s">
        <v>113</v>
      </c>
      <c r="F652" s="404">
        <v>1807630</v>
      </c>
      <c r="G652" s="404">
        <v>-262279.67999999999</v>
      </c>
      <c r="H652" s="404">
        <v>1545350.32</v>
      </c>
      <c r="I652" s="158"/>
      <c r="L652" s="394"/>
    </row>
    <row r="653" spans="1:12" x14ac:dyDescent="0.55000000000000004">
      <c r="A653" s="146"/>
      <c r="B653" s="146"/>
      <c r="C653" s="146"/>
      <c r="D653" s="198"/>
      <c r="E653" s="158"/>
      <c r="F653" s="73"/>
      <c r="G653" s="73"/>
      <c r="H653" s="73"/>
      <c r="I653" s="158"/>
    </row>
    <row r="654" spans="1:12" ht="25.5" customHeight="1" x14ac:dyDescent="0.55000000000000004">
      <c r="A654" s="119"/>
      <c r="B654" s="119"/>
      <c r="C654" s="119"/>
      <c r="D654" s="119"/>
      <c r="E654" s="119"/>
      <c r="F654" s="119"/>
      <c r="G654" s="119"/>
      <c r="H654" s="119"/>
      <c r="I654" s="119"/>
    </row>
    <row r="655" spans="1:12" ht="26.25" customHeight="1" x14ac:dyDescent="0.55000000000000004">
      <c r="A655" s="451" t="s">
        <v>1018</v>
      </c>
      <c r="B655" s="451"/>
      <c r="C655" s="451"/>
      <c r="D655" s="451"/>
      <c r="E655" s="451"/>
      <c r="F655" s="451"/>
      <c r="G655" s="451"/>
      <c r="H655" s="451"/>
      <c r="I655" s="451"/>
    </row>
    <row r="656" spans="1:12" ht="26.25" customHeight="1" x14ac:dyDescent="0.55000000000000004">
      <c r="A656" s="451" t="s">
        <v>707</v>
      </c>
      <c r="B656" s="451"/>
      <c r="C656" s="451"/>
      <c r="D656" s="451"/>
      <c r="E656" s="451"/>
      <c r="F656" s="451"/>
      <c r="G656" s="451"/>
      <c r="H656" s="451"/>
      <c r="I656" s="451"/>
    </row>
    <row r="657" spans="1:9" ht="25.5" customHeight="1" x14ac:dyDescent="0.55000000000000004">
      <c r="A657" s="451" t="s">
        <v>852</v>
      </c>
      <c r="B657" s="451"/>
      <c r="C657" s="451"/>
      <c r="D657" s="451"/>
      <c r="E657" s="451"/>
      <c r="F657" s="451"/>
      <c r="G657" s="451"/>
      <c r="H657" s="451"/>
      <c r="I657" s="451"/>
    </row>
    <row r="658" spans="1:9" s="104" customFormat="1" ht="29.45" customHeight="1" x14ac:dyDescent="0.55000000000000004">
      <c r="A658" s="438" t="s">
        <v>1195</v>
      </c>
      <c r="B658" s="438"/>
      <c r="C658" s="438"/>
      <c r="D658" s="438"/>
      <c r="E658" s="438"/>
      <c r="F658" s="438"/>
      <c r="G658" s="438"/>
      <c r="H658" s="438"/>
      <c r="I658" s="438"/>
    </row>
    <row r="659" spans="1:9" s="104" customFormat="1" x14ac:dyDescent="0.55000000000000004">
      <c r="A659" s="381" t="s">
        <v>710</v>
      </c>
      <c r="B659" s="381" t="s">
        <v>712</v>
      </c>
      <c r="C659" s="381" t="s">
        <v>1003</v>
      </c>
      <c r="D659" s="382" t="s">
        <v>711</v>
      </c>
      <c r="E659" s="381" t="s">
        <v>713</v>
      </c>
      <c r="F659" s="383" t="s">
        <v>716</v>
      </c>
      <c r="G659" s="383" t="s">
        <v>717</v>
      </c>
      <c r="H659" s="383" t="s">
        <v>718</v>
      </c>
      <c r="I659" s="381" t="s">
        <v>719</v>
      </c>
    </row>
    <row r="660" spans="1:9" x14ac:dyDescent="0.55000000000000004">
      <c r="A660" s="197" t="s">
        <v>720</v>
      </c>
      <c r="B660" s="197" t="s">
        <v>721</v>
      </c>
      <c r="C660" s="197" t="s">
        <v>1004</v>
      </c>
      <c r="D660" s="384"/>
      <c r="E660" s="197"/>
      <c r="F660" s="385"/>
      <c r="G660" s="385" t="s">
        <v>1005</v>
      </c>
      <c r="H660" s="385"/>
      <c r="I660" s="197"/>
    </row>
    <row r="661" spans="1:9" x14ac:dyDescent="0.55000000000000004">
      <c r="A661" s="171">
        <v>1</v>
      </c>
      <c r="B661" s="403">
        <v>100000000618</v>
      </c>
      <c r="C661" s="146">
        <v>0</v>
      </c>
      <c r="D661" s="146" t="s">
        <v>114</v>
      </c>
      <c r="E661" s="158" t="s">
        <v>1317</v>
      </c>
      <c r="F661" s="404">
        <v>12238200</v>
      </c>
      <c r="G661" s="404">
        <v>-1472607.52</v>
      </c>
      <c r="H661" s="404">
        <v>10765592.48</v>
      </c>
      <c r="I661" s="171"/>
    </row>
    <row r="662" spans="1:9" x14ac:dyDescent="0.55000000000000004">
      <c r="A662" s="158"/>
      <c r="B662" s="158"/>
      <c r="C662" s="146"/>
      <c r="D662" s="198"/>
      <c r="E662" s="158"/>
      <c r="F662" s="73"/>
      <c r="G662" s="73"/>
      <c r="H662" s="73"/>
      <c r="I662" s="158"/>
    </row>
    <row r="663" spans="1:9" s="104" customFormat="1" ht="29.45" customHeight="1" x14ac:dyDescent="0.55000000000000004">
      <c r="A663" s="464" t="s">
        <v>1230</v>
      </c>
      <c r="B663" s="464"/>
      <c r="C663" s="464"/>
      <c r="D663" s="464"/>
      <c r="E663" s="464"/>
      <c r="F663" s="464"/>
      <c r="G663" s="464"/>
      <c r="H663" s="464"/>
      <c r="I663" s="464"/>
    </row>
    <row r="664" spans="1:9" s="104" customFormat="1" x14ac:dyDescent="0.55000000000000004">
      <c r="A664" s="381" t="s">
        <v>710</v>
      </c>
      <c r="B664" s="381" t="s">
        <v>712</v>
      </c>
      <c r="C664" s="381" t="s">
        <v>1003</v>
      </c>
      <c r="D664" s="382" t="s">
        <v>711</v>
      </c>
      <c r="E664" s="381" t="s">
        <v>713</v>
      </c>
      <c r="F664" s="383" t="s">
        <v>716</v>
      </c>
      <c r="G664" s="383" t="s">
        <v>717</v>
      </c>
      <c r="H664" s="383" t="s">
        <v>718</v>
      </c>
      <c r="I664" s="381" t="s">
        <v>719</v>
      </c>
    </row>
    <row r="665" spans="1:9" x14ac:dyDescent="0.55000000000000004">
      <c r="A665" s="197" t="s">
        <v>720</v>
      </c>
      <c r="B665" s="197" t="s">
        <v>721</v>
      </c>
      <c r="C665" s="197" t="s">
        <v>1004</v>
      </c>
      <c r="D665" s="384"/>
      <c r="E665" s="197"/>
      <c r="F665" s="385"/>
      <c r="G665" s="385" t="s">
        <v>1005</v>
      </c>
      <c r="H665" s="385"/>
      <c r="I665" s="197"/>
    </row>
    <row r="666" spans="1:9" x14ac:dyDescent="0.55000000000000004">
      <c r="A666" s="171">
        <v>1</v>
      </c>
      <c r="B666" s="403">
        <v>100000000614</v>
      </c>
      <c r="C666" s="146">
        <v>0</v>
      </c>
      <c r="D666" s="146" t="s">
        <v>305</v>
      </c>
      <c r="E666" s="158" t="s">
        <v>306</v>
      </c>
      <c r="F666" s="404">
        <v>10363100</v>
      </c>
      <c r="G666" s="404">
        <v>-1056184.45</v>
      </c>
      <c r="H666" s="404">
        <v>9306915.5500000007</v>
      </c>
      <c r="I666" s="197"/>
    </row>
    <row r="667" spans="1:9" x14ac:dyDescent="0.55000000000000004">
      <c r="A667" s="158"/>
      <c r="B667" s="158"/>
      <c r="C667" s="146"/>
      <c r="D667" s="198"/>
      <c r="E667" s="158"/>
      <c r="F667" s="73"/>
      <c r="G667" s="73"/>
      <c r="H667" s="73"/>
      <c r="I667" s="158"/>
    </row>
    <row r="668" spans="1:9" s="104" customFormat="1" ht="29.45" customHeight="1" x14ac:dyDescent="0.55000000000000004">
      <c r="A668" s="438" t="s">
        <v>1196</v>
      </c>
      <c r="B668" s="438"/>
      <c r="C668" s="438"/>
      <c r="D668" s="438"/>
      <c r="E668" s="438"/>
      <c r="F668" s="438"/>
      <c r="G668" s="438"/>
      <c r="H668" s="438"/>
      <c r="I668" s="438"/>
    </row>
    <row r="669" spans="1:9" s="104" customFormat="1" x14ac:dyDescent="0.55000000000000004">
      <c r="A669" s="381" t="s">
        <v>710</v>
      </c>
      <c r="B669" s="381" t="s">
        <v>712</v>
      </c>
      <c r="C669" s="381" t="s">
        <v>1003</v>
      </c>
      <c r="D669" s="382" t="s">
        <v>711</v>
      </c>
      <c r="E669" s="381" t="s">
        <v>713</v>
      </c>
      <c r="F669" s="383" t="s">
        <v>716</v>
      </c>
      <c r="G669" s="383" t="s">
        <v>717</v>
      </c>
      <c r="H669" s="383" t="s">
        <v>718</v>
      </c>
      <c r="I669" s="381" t="s">
        <v>719</v>
      </c>
    </row>
    <row r="670" spans="1:9" x14ac:dyDescent="0.55000000000000004">
      <c r="A670" s="197" t="s">
        <v>720</v>
      </c>
      <c r="B670" s="197" t="s">
        <v>721</v>
      </c>
      <c r="C670" s="197" t="s">
        <v>1004</v>
      </c>
      <c r="D670" s="384"/>
      <c r="E670" s="197"/>
      <c r="F670" s="385"/>
      <c r="G670" s="385" t="s">
        <v>1005</v>
      </c>
      <c r="H670" s="385"/>
      <c r="I670" s="197"/>
    </row>
    <row r="671" spans="1:9" hidden="1" x14ac:dyDescent="0.55000000000000004">
      <c r="A671" s="171"/>
      <c r="B671" s="403">
        <v>100000000623</v>
      </c>
      <c r="C671" s="146">
        <v>0</v>
      </c>
      <c r="D671" s="146" t="s">
        <v>307</v>
      </c>
      <c r="E671" s="158" t="s">
        <v>308</v>
      </c>
      <c r="F671" s="404">
        <v>3951692.03</v>
      </c>
      <c r="G671" s="404">
        <v>-473003.88</v>
      </c>
      <c r="H671" s="404">
        <v>3478688.15</v>
      </c>
      <c r="I671" s="171"/>
    </row>
    <row r="672" spans="1:9" hidden="1" x14ac:dyDescent="0.55000000000000004">
      <c r="A672" s="146"/>
      <c r="B672" s="403">
        <v>100000000623</v>
      </c>
      <c r="C672" s="146">
        <v>1</v>
      </c>
      <c r="D672" s="146" t="s">
        <v>307</v>
      </c>
      <c r="E672" s="158" t="s">
        <v>308</v>
      </c>
      <c r="F672" s="404">
        <v>102480.47</v>
      </c>
      <c r="G672" s="404">
        <v>-102479.47</v>
      </c>
      <c r="H672" s="158">
        <v>1</v>
      </c>
      <c r="I672" s="158"/>
    </row>
    <row r="673" spans="1:9" x14ac:dyDescent="0.55000000000000004">
      <c r="A673" s="171">
        <v>1</v>
      </c>
      <c r="B673" s="403">
        <v>100000000623</v>
      </c>
      <c r="C673" s="146">
        <v>0</v>
      </c>
      <c r="D673" s="146" t="s">
        <v>307</v>
      </c>
      <c r="E673" s="158" t="s">
        <v>308</v>
      </c>
      <c r="F673" s="404">
        <f>SUM(F671:F672)</f>
        <v>4054172.5</v>
      </c>
      <c r="G673" s="404">
        <f>SUM(G671:G672)</f>
        <v>-575483.35</v>
      </c>
      <c r="H673" s="404">
        <f>SUM(H671:H672)</f>
        <v>3478689.15</v>
      </c>
      <c r="I673" s="171"/>
    </row>
    <row r="674" spans="1:9" x14ac:dyDescent="0.55000000000000004">
      <c r="A674" s="158"/>
      <c r="B674" s="158"/>
      <c r="C674" s="146"/>
      <c r="D674" s="198"/>
      <c r="E674" s="158"/>
      <c r="F674" s="73"/>
      <c r="G674" s="73"/>
      <c r="H674" s="73"/>
      <c r="I674" s="158"/>
    </row>
    <row r="675" spans="1:9" s="104" customFormat="1" ht="29.45" customHeight="1" x14ac:dyDescent="0.55000000000000004">
      <c r="A675" s="438" t="s">
        <v>1197</v>
      </c>
      <c r="B675" s="438"/>
      <c r="C675" s="438"/>
      <c r="D675" s="438"/>
      <c r="E675" s="438"/>
      <c r="F675" s="438"/>
      <c r="G675" s="438"/>
      <c r="H675" s="438"/>
      <c r="I675" s="438"/>
    </row>
    <row r="676" spans="1:9" s="104" customFormat="1" x14ac:dyDescent="0.55000000000000004">
      <c r="A676" s="381" t="s">
        <v>710</v>
      </c>
      <c r="B676" s="381" t="s">
        <v>712</v>
      </c>
      <c r="C676" s="381" t="s">
        <v>1003</v>
      </c>
      <c r="D676" s="382" t="s">
        <v>711</v>
      </c>
      <c r="E676" s="381" t="s">
        <v>713</v>
      </c>
      <c r="F676" s="383" t="s">
        <v>716</v>
      </c>
      <c r="G676" s="383" t="s">
        <v>717</v>
      </c>
      <c r="H676" s="383" t="s">
        <v>718</v>
      </c>
      <c r="I676" s="381" t="s">
        <v>719</v>
      </c>
    </row>
    <row r="677" spans="1:9" x14ac:dyDescent="0.55000000000000004">
      <c r="A677" s="197" t="s">
        <v>720</v>
      </c>
      <c r="B677" s="197" t="s">
        <v>721</v>
      </c>
      <c r="C677" s="197" t="s">
        <v>1004</v>
      </c>
      <c r="D677" s="384"/>
      <c r="E677" s="197"/>
      <c r="F677" s="385"/>
      <c r="G677" s="385" t="s">
        <v>1005</v>
      </c>
      <c r="H677" s="385"/>
      <c r="I677" s="197"/>
    </row>
    <row r="678" spans="1:9" x14ac:dyDescent="0.55000000000000004">
      <c r="A678" s="171">
        <v>1</v>
      </c>
      <c r="B678" s="403">
        <v>100000000627</v>
      </c>
      <c r="C678" s="146">
        <v>0</v>
      </c>
      <c r="D678" s="146" t="s">
        <v>116</v>
      </c>
      <c r="E678" s="158" t="s">
        <v>117</v>
      </c>
      <c r="F678" s="404">
        <v>500000</v>
      </c>
      <c r="G678" s="404">
        <v>-68630.14</v>
      </c>
      <c r="H678" s="404">
        <v>431369.86</v>
      </c>
      <c r="I678" s="197"/>
    </row>
    <row r="679" spans="1:9" x14ac:dyDescent="0.55000000000000004">
      <c r="A679" s="158"/>
      <c r="B679" s="158"/>
      <c r="C679" s="146"/>
      <c r="D679" s="198"/>
      <c r="E679" s="158"/>
      <c r="F679" s="73"/>
      <c r="G679" s="73"/>
      <c r="H679" s="73"/>
      <c r="I679" s="158"/>
    </row>
    <row r="680" spans="1:9" x14ac:dyDescent="0.55000000000000004">
      <c r="A680" s="451" t="s">
        <v>1018</v>
      </c>
      <c r="B680" s="451"/>
      <c r="C680" s="451"/>
      <c r="D680" s="451"/>
      <c r="E680" s="451"/>
      <c r="F680" s="451"/>
      <c r="G680" s="451"/>
      <c r="H680" s="451"/>
      <c r="I680" s="451"/>
    </row>
    <row r="681" spans="1:9" x14ac:dyDescent="0.55000000000000004">
      <c r="A681" s="451" t="s">
        <v>707</v>
      </c>
      <c r="B681" s="451"/>
      <c r="C681" s="451"/>
      <c r="D681" s="451"/>
      <c r="E681" s="451"/>
      <c r="F681" s="451"/>
      <c r="G681" s="451"/>
      <c r="H681" s="451"/>
      <c r="I681" s="451"/>
    </row>
    <row r="682" spans="1:9" x14ac:dyDescent="0.55000000000000004">
      <c r="A682" s="451" t="s">
        <v>854</v>
      </c>
      <c r="B682" s="451"/>
      <c r="C682" s="451"/>
      <c r="D682" s="451"/>
      <c r="E682" s="451"/>
      <c r="F682" s="451"/>
      <c r="G682" s="451"/>
      <c r="H682" s="451"/>
      <c r="I682" s="451"/>
    </row>
    <row r="683" spans="1:9" s="104" customFormat="1" ht="34.15" customHeight="1" x14ac:dyDescent="0.55000000000000004">
      <c r="A683" s="442" t="s">
        <v>907</v>
      </c>
      <c r="B683" s="442"/>
      <c r="C683" s="442"/>
      <c r="D683" s="442"/>
      <c r="E683" s="442"/>
      <c r="F683" s="442"/>
      <c r="G683" s="442"/>
      <c r="H683" s="442"/>
      <c r="I683" s="442"/>
    </row>
    <row r="684" spans="1:9" s="104" customFormat="1" x14ac:dyDescent="0.55000000000000004">
      <c r="A684" s="381" t="s">
        <v>710</v>
      </c>
      <c r="B684" s="381" t="s">
        <v>712</v>
      </c>
      <c r="C684" s="381" t="s">
        <v>1003</v>
      </c>
      <c r="D684" s="382" t="s">
        <v>711</v>
      </c>
      <c r="E684" s="381" t="s">
        <v>713</v>
      </c>
      <c r="F684" s="383" t="s">
        <v>716</v>
      </c>
      <c r="G684" s="383" t="s">
        <v>717</v>
      </c>
      <c r="H684" s="383" t="s">
        <v>718</v>
      </c>
      <c r="I684" s="381" t="s">
        <v>719</v>
      </c>
    </row>
    <row r="685" spans="1:9" x14ac:dyDescent="0.55000000000000004">
      <c r="A685" s="197" t="s">
        <v>720</v>
      </c>
      <c r="B685" s="197" t="s">
        <v>721</v>
      </c>
      <c r="C685" s="197" t="s">
        <v>1004</v>
      </c>
      <c r="D685" s="384"/>
      <c r="E685" s="197"/>
      <c r="F685" s="385"/>
      <c r="G685" s="385" t="s">
        <v>1005</v>
      </c>
      <c r="H685" s="385"/>
      <c r="I685" s="197"/>
    </row>
    <row r="686" spans="1:9" x14ac:dyDescent="0.55000000000000004">
      <c r="A686" s="171">
        <v>1</v>
      </c>
      <c r="B686" s="403">
        <v>100000000802</v>
      </c>
      <c r="C686" s="146">
        <v>0</v>
      </c>
      <c r="D686" s="198" t="s">
        <v>179</v>
      </c>
      <c r="E686" s="158" t="s">
        <v>181</v>
      </c>
      <c r="F686" s="404">
        <v>771515</v>
      </c>
      <c r="G686" s="404">
        <v>-63980.32</v>
      </c>
      <c r="H686" s="404">
        <v>707534.68</v>
      </c>
      <c r="I686" s="197"/>
    </row>
    <row r="687" spans="1:9" x14ac:dyDescent="0.55000000000000004">
      <c r="A687" s="171">
        <v>2</v>
      </c>
      <c r="B687" s="403">
        <v>100000000803</v>
      </c>
      <c r="C687" s="146">
        <v>0</v>
      </c>
      <c r="D687" s="198" t="s">
        <v>179</v>
      </c>
      <c r="E687" s="158" t="s">
        <v>182</v>
      </c>
      <c r="F687" s="404">
        <v>802565</v>
      </c>
      <c r="G687" s="404">
        <v>-66555.240000000005</v>
      </c>
      <c r="H687" s="404">
        <v>736009.76</v>
      </c>
      <c r="I687" s="197"/>
    </row>
    <row r="688" spans="1:9" x14ac:dyDescent="0.55000000000000004">
      <c r="A688" s="171">
        <v>3</v>
      </c>
      <c r="B688" s="403">
        <v>100000000857</v>
      </c>
      <c r="C688" s="146">
        <v>0</v>
      </c>
      <c r="D688" s="198" t="s">
        <v>183</v>
      </c>
      <c r="E688" s="158" t="s">
        <v>184</v>
      </c>
      <c r="F688" s="404">
        <v>776690</v>
      </c>
      <c r="G688" s="404">
        <v>-59846.29</v>
      </c>
      <c r="H688" s="404">
        <v>716843.71</v>
      </c>
      <c r="I688" s="197"/>
    </row>
    <row r="689" spans="1:12" x14ac:dyDescent="0.55000000000000004">
      <c r="A689" s="171">
        <v>4</v>
      </c>
      <c r="B689" s="403">
        <v>100000000858</v>
      </c>
      <c r="C689" s="146">
        <v>0</v>
      </c>
      <c r="D689" s="198" t="s">
        <v>185</v>
      </c>
      <c r="E689" s="158" t="s">
        <v>186</v>
      </c>
      <c r="F689" s="404">
        <v>792215</v>
      </c>
      <c r="G689" s="404">
        <v>-61150.77</v>
      </c>
      <c r="H689" s="404">
        <v>731064.23</v>
      </c>
      <c r="I689" s="197"/>
    </row>
    <row r="690" spans="1:12" x14ac:dyDescent="0.55000000000000004">
      <c r="A690" s="171">
        <v>5</v>
      </c>
      <c r="B690" s="403">
        <v>100000000859</v>
      </c>
      <c r="C690" s="146">
        <v>0</v>
      </c>
      <c r="D690" s="198" t="s">
        <v>185</v>
      </c>
      <c r="E690" s="158" t="s">
        <v>187</v>
      </c>
      <c r="F690" s="404">
        <v>710450</v>
      </c>
      <c r="G690" s="404">
        <v>-54839.37</v>
      </c>
      <c r="H690" s="404">
        <v>655610.63</v>
      </c>
      <c r="I690" s="197"/>
    </row>
    <row r="691" spans="1:12" x14ac:dyDescent="0.55000000000000004">
      <c r="A691" s="171">
        <v>6</v>
      </c>
      <c r="B691" s="403">
        <v>100000000860</v>
      </c>
      <c r="C691" s="146">
        <v>0</v>
      </c>
      <c r="D691" s="198" t="s">
        <v>188</v>
      </c>
      <c r="E691" s="158" t="s">
        <v>189</v>
      </c>
      <c r="F691" s="404">
        <v>774620</v>
      </c>
      <c r="G691" s="404">
        <v>-58945.919999999998</v>
      </c>
      <c r="H691" s="404">
        <v>715674.08</v>
      </c>
      <c r="I691" s="197"/>
    </row>
    <row r="692" spans="1:12" x14ac:dyDescent="0.55000000000000004">
      <c r="A692" s="171">
        <v>7</v>
      </c>
      <c r="B692" s="403">
        <v>100000000861</v>
      </c>
      <c r="C692" s="146">
        <v>0</v>
      </c>
      <c r="D692" s="198" t="s">
        <v>190</v>
      </c>
      <c r="E692" s="158" t="s">
        <v>191</v>
      </c>
      <c r="F692" s="404">
        <v>805670</v>
      </c>
      <c r="G692" s="404">
        <v>-61198.64</v>
      </c>
      <c r="H692" s="404">
        <v>744471.36</v>
      </c>
      <c r="I692" s="197"/>
    </row>
    <row r="693" spans="1:12" x14ac:dyDescent="0.55000000000000004">
      <c r="A693" s="171">
        <v>8</v>
      </c>
      <c r="B693" s="403">
        <v>100000000862</v>
      </c>
      <c r="C693" s="146">
        <v>0</v>
      </c>
      <c r="D693" s="198" t="s">
        <v>188</v>
      </c>
      <c r="E693" s="158" t="s">
        <v>192</v>
      </c>
      <c r="F693" s="404">
        <v>824300</v>
      </c>
      <c r="G693" s="404">
        <v>-62726.400000000001</v>
      </c>
      <c r="H693" s="404">
        <v>761573.6</v>
      </c>
      <c r="I693" s="197"/>
    </row>
    <row r="694" spans="1:12" x14ac:dyDescent="0.55000000000000004">
      <c r="A694" s="171">
        <v>9</v>
      </c>
      <c r="B694" s="403">
        <v>100000000863</v>
      </c>
      <c r="C694" s="146">
        <v>0</v>
      </c>
      <c r="D694" s="198" t="s">
        <v>193</v>
      </c>
      <c r="E694" s="158" t="s">
        <v>194</v>
      </c>
      <c r="F694" s="404">
        <v>811880</v>
      </c>
      <c r="G694" s="404">
        <v>-61559.43</v>
      </c>
      <c r="H694" s="404">
        <v>750320.57</v>
      </c>
      <c r="I694" s="197"/>
    </row>
    <row r="695" spans="1:12" x14ac:dyDescent="0.55000000000000004">
      <c r="A695" s="171">
        <v>10</v>
      </c>
      <c r="B695" s="403">
        <v>100000000864</v>
      </c>
      <c r="C695" s="146">
        <v>0</v>
      </c>
      <c r="D695" s="198" t="s">
        <v>193</v>
      </c>
      <c r="E695" s="158" t="s">
        <v>195</v>
      </c>
      <c r="F695" s="404">
        <v>816020</v>
      </c>
      <c r="G695" s="404">
        <v>-61873.33</v>
      </c>
      <c r="H695" s="404">
        <v>754146.67</v>
      </c>
      <c r="I695" s="197"/>
    </row>
    <row r="696" spans="1:12" x14ac:dyDescent="0.55000000000000004">
      <c r="A696" s="171">
        <v>11</v>
      </c>
      <c r="B696" s="403">
        <v>100000000865</v>
      </c>
      <c r="C696" s="146">
        <v>0</v>
      </c>
      <c r="D696" s="198" t="s">
        <v>193</v>
      </c>
      <c r="E696" s="158" t="s">
        <v>196</v>
      </c>
      <c r="F696" s="404">
        <v>805670</v>
      </c>
      <c r="G696" s="404">
        <v>-61088.57</v>
      </c>
      <c r="H696" s="404">
        <v>744581.43</v>
      </c>
      <c r="I696" s="197"/>
    </row>
    <row r="697" spans="1:12" x14ac:dyDescent="0.55000000000000004">
      <c r="A697" s="171">
        <v>12</v>
      </c>
      <c r="B697" s="403">
        <v>100000000866</v>
      </c>
      <c r="C697" s="146">
        <v>0</v>
      </c>
      <c r="D697" s="198" t="s">
        <v>190</v>
      </c>
      <c r="E697" s="158" t="s">
        <v>197</v>
      </c>
      <c r="F697" s="404">
        <v>787040</v>
      </c>
      <c r="G697" s="404">
        <v>-59783.5</v>
      </c>
      <c r="H697" s="404">
        <v>727256.5</v>
      </c>
      <c r="I697" s="197"/>
    </row>
    <row r="698" spans="1:12" x14ac:dyDescent="0.55000000000000004">
      <c r="A698" s="171">
        <v>13</v>
      </c>
      <c r="B698" s="403">
        <v>100000000867</v>
      </c>
      <c r="C698" s="146">
        <v>0</v>
      </c>
      <c r="D698" s="198" t="s">
        <v>190</v>
      </c>
      <c r="E698" s="158" t="s">
        <v>198</v>
      </c>
      <c r="F698" s="404">
        <v>784970</v>
      </c>
      <c r="G698" s="404">
        <v>-59626.27</v>
      </c>
      <c r="H698" s="404">
        <v>725343.73</v>
      </c>
      <c r="I698" s="197"/>
      <c r="L698" s="394"/>
    </row>
    <row r="699" spans="1:12" ht="22.9" customHeight="1" x14ac:dyDescent="0.55000000000000004">
      <c r="A699" s="171">
        <v>14</v>
      </c>
      <c r="B699" s="403">
        <v>100000000868</v>
      </c>
      <c r="C699" s="146">
        <v>0</v>
      </c>
      <c r="D699" s="198" t="s">
        <v>190</v>
      </c>
      <c r="E699" s="158" t="s">
        <v>199</v>
      </c>
      <c r="F699" s="404">
        <v>824300</v>
      </c>
      <c r="G699" s="404">
        <v>-62613.78</v>
      </c>
      <c r="H699" s="404">
        <v>761686.22</v>
      </c>
      <c r="I699" s="197"/>
      <c r="L699" s="394"/>
    </row>
    <row r="700" spans="1:12" ht="22.9" customHeight="1" x14ac:dyDescent="0.55000000000000004">
      <c r="A700" s="171">
        <v>15</v>
      </c>
      <c r="B700" s="403">
        <v>100000000874</v>
      </c>
      <c r="C700" s="146">
        <v>0</v>
      </c>
      <c r="D700" s="198" t="s">
        <v>193</v>
      </c>
      <c r="E700" s="158" t="s">
        <v>202</v>
      </c>
      <c r="F700" s="404">
        <v>714590</v>
      </c>
      <c r="G700" s="404">
        <v>-54182.57</v>
      </c>
      <c r="H700" s="404">
        <v>660407.43000000005</v>
      </c>
      <c r="I700" s="197"/>
      <c r="L700" s="394"/>
    </row>
    <row r="701" spans="1:12" ht="22.9" customHeight="1" x14ac:dyDescent="0.55000000000000004">
      <c r="A701" s="171">
        <v>16</v>
      </c>
      <c r="B701" s="403">
        <v>100000001024</v>
      </c>
      <c r="C701" s="146">
        <v>0</v>
      </c>
      <c r="D701" s="198" t="s">
        <v>203</v>
      </c>
      <c r="E701" s="158" t="s">
        <v>204</v>
      </c>
      <c r="F701" s="404">
        <v>803600</v>
      </c>
      <c r="G701" s="404">
        <v>-57418.09</v>
      </c>
      <c r="H701" s="404">
        <v>746181.91</v>
      </c>
      <c r="I701" s="197"/>
      <c r="L701" s="394"/>
    </row>
    <row r="702" spans="1:12" ht="22.9" customHeight="1" x14ac:dyDescent="0.55000000000000004">
      <c r="A702" s="171">
        <v>17</v>
      </c>
      <c r="B702" s="403">
        <v>100000001025</v>
      </c>
      <c r="C702" s="146">
        <v>0</v>
      </c>
      <c r="D702" s="198" t="s">
        <v>205</v>
      </c>
      <c r="E702" s="158" t="s">
        <v>206</v>
      </c>
      <c r="F702" s="404">
        <v>791180</v>
      </c>
      <c r="G702" s="404">
        <v>-57179.28</v>
      </c>
      <c r="H702" s="404">
        <v>734000.72</v>
      </c>
      <c r="I702" s="197"/>
      <c r="L702" s="394"/>
    </row>
    <row r="703" spans="1:12" ht="22.9" customHeight="1" x14ac:dyDescent="0.55000000000000004">
      <c r="A703" s="171">
        <v>18</v>
      </c>
      <c r="B703" s="403">
        <v>100000001061</v>
      </c>
      <c r="C703" s="146">
        <v>0</v>
      </c>
      <c r="D703" s="198" t="s">
        <v>209</v>
      </c>
      <c r="E703" s="158" t="s">
        <v>210</v>
      </c>
      <c r="F703" s="404">
        <v>741500</v>
      </c>
      <c r="G703" s="404">
        <v>-50448.18</v>
      </c>
      <c r="H703" s="404">
        <v>691051.82</v>
      </c>
      <c r="I703" s="197"/>
      <c r="L703" s="394"/>
    </row>
    <row r="704" spans="1:12" ht="22.9" customHeight="1" x14ac:dyDescent="0.55000000000000004">
      <c r="A704" s="171">
        <v>19</v>
      </c>
      <c r="B704" s="403">
        <v>100000001062</v>
      </c>
      <c r="C704" s="146">
        <v>0</v>
      </c>
      <c r="D704" s="198" t="s">
        <v>209</v>
      </c>
      <c r="E704" s="158" t="s">
        <v>211</v>
      </c>
      <c r="F704" s="404">
        <v>737360</v>
      </c>
      <c r="G704" s="404">
        <v>-50166.51</v>
      </c>
      <c r="H704" s="404">
        <v>687193.49</v>
      </c>
      <c r="I704" s="197"/>
      <c r="L704" s="394"/>
    </row>
    <row r="705" spans="1:13" ht="22.9" customHeight="1" x14ac:dyDescent="0.55000000000000004">
      <c r="A705" s="171">
        <v>20</v>
      </c>
      <c r="B705" s="403">
        <v>100000001063</v>
      </c>
      <c r="C705" s="146">
        <v>0</v>
      </c>
      <c r="D705" s="198" t="s">
        <v>209</v>
      </c>
      <c r="E705" s="158" t="s">
        <v>212</v>
      </c>
      <c r="F705" s="404">
        <v>739430</v>
      </c>
      <c r="G705" s="404">
        <v>-50307.34</v>
      </c>
      <c r="H705" s="404">
        <v>689122.66</v>
      </c>
      <c r="I705" s="197"/>
      <c r="L705" s="394"/>
    </row>
    <row r="706" spans="1:13" x14ac:dyDescent="0.55000000000000004">
      <c r="A706" s="171">
        <v>21</v>
      </c>
      <c r="B706" s="403">
        <v>100000001064</v>
      </c>
      <c r="C706" s="146">
        <v>0</v>
      </c>
      <c r="D706" s="198" t="s">
        <v>209</v>
      </c>
      <c r="E706" s="158" t="s">
        <v>213</v>
      </c>
      <c r="F706" s="404">
        <v>749780</v>
      </c>
      <c r="G706" s="404">
        <v>-51011.51</v>
      </c>
      <c r="H706" s="404">
        <v>698768.49</v>
      </c>
      <c r="I706" s="197"/>
      <c r="L706" s="394"/>
    </row>
    <row r="707" spans="1:13" x14ac:dyDescent="0.55000000000000004">
      <c r="A707" s="171">
        <v>22</v>
      </c>
      <c r="B707" s="403">
        <v>100000001065</v>
      </c>
      <c r="C707" s="146">
        <v>0</v>
      </c>
      <c r="D707" s="198" t="s">
        <v>214</v>
      </c>
      <c r="E707" s="158" t="s">
        <v>215</v>
      </c>
      <c r="F707" s="404">
        <v>755990</v>
      </c>
      <c r="G707" s="404">
        <v>-48955</v>
      </c>
      <c r="H707" s="404">
        <v>707035</v>
      </c>
      <c r="I707" s="197"/>
      <c r="L707" s="394"/>
    </row>
    <row r="708" spans="1:13" ht="9" customHeight="1" x14ac:dyDescent="0.55000000000000004">
      <c r="A708" s="411"/>
      <c r="B708" s="411"/>
      <c r="C708" s="411"/>
      <c r="D708" s="400"/>
      <c r="E708" s="401"/>
      <c r="F708" s="402"/>
      <c r="G708" s="402"/>
      <c r="H708" s="402"/>
      <c r="I708" s="401"/>
    </row>
    <row r="709" spans="1:13" s="104" customFormat="1" ht="33.6" customHeight="1" x14ac:dyDescent="0.55000000000000004">
      <c r="A709" s="442" t="s">
        <v>906</v>
      </c>
      <c r="B709" s="442"/>
      <c r="C709" s="442"/>
      <c r="D709" s="442"/>
      <c r="E709" s="442"/>
      <c r="F709" s="442"/>
      <c r="G709" s="442"/>
      <c r="H709" s="442"/>
      <c r="I709" s="442"/>
    </row>
    <row r="710" spans="1:13" s="104" customFormat="1" x14ac:dyDescent="0.55000000000000004">
      <c r="A710" s="381" t="s">
        <v>710</v>
      </c>
      <c r="B710" s="381" t="s">
        <v>712</v>
      </c>
      <c r="C710" s="381" t="s">
        <v>1003</v>
      </c>
      <c r="D710" s="382" t="s">
        <v>711</v>
      </c>
      <c r="E710" s="381" t="s">
        <v>713</v>
      </c>
      <c r="F710" s="383" t="s">
        <v>716</v>
      </c>
      <c r="G710" s="383" t="s">
        <v>717</v>
      </c>
      <c r="H710" s="383" t="s">
        <v>718</v>
      </c>
      <c r="I710" s="381" t="s">
        <v>719</v>
      </c>
    </row>
    <row r="711" spans="1:13" x14ac:dyDescent="0.55000000000000004">
      <c r="A711" s="197" t="s">
        <v>720</v>
      </c>
      <c r="B711" s="197" t="s">
        <v>721</v>
      </c>
      <c r="C711" s="197" t="s">
        <v>1004</v>
      </c>
      <c r="D711" s="384"/>
      <c r="E711" s="197"/>
      <c r="F711" s="385"/>
      <c r="G711" s="385" t="s">
        <v>1005</v>
      </c>
      <c r="H711" s="385"/>
      <c r="I711" s="197"/>
    </row>
    <row r="712" spans="1:13" x14ac:dyDescent="0.55000000000000004">
      <c r="A712" s="171">
        <v>1</v>
      </c>
      <c r="B712" s="403">
        <v>100000000772</v>
      </c>
      <c r="C712" s="146">
        <v>0</v>
      </c>
      <c r="D712" s="198" t="s">
        <v>155</v>
      </c>
      <c r="E712" s="158" t="s">
        <v>156</v>
      </c>
      <c r="F712" s="404">
        <v>587500</v>
      </c>
      <c r="G712" s="404">
        <v>-51770.61</v>
      </c>
      <c r="H712" s="404">
        <v>535729.39</v>
      </c>
      <c r="I712" s="197"/>
    </row>
    <row r="713" spans="1:13" x14ac:dyDescent="0.55000000000000004">
      <c r="A713" s="171">
        <v>2</v>
      </c>
      <c r="B713" s="403">
        <v>100000000773</v>
      </c>
      <c r="C713" s="146">
        <v>0</v>
      </c>
      <c r="D713" s="198" t="s">
        <v>157</v>
      </c>
      <c r="E713" s="158" t="s">
        <v>158</v>
      </c>
      <c r="F713" s="404">
        <v>494000</v>
      </c>
      <c r="G713" s="404">
        <v>-44476.32</v>
      </c>
      <c r="H713" s="404">
        <v>449523.68</v>
      </c>
      <c r="I713" s="197"/>
    </row>
    <row r="714" spans="1:13" x14ac:dyDescent="0.55000000000000004">
      <c r="A714" s="171">
        <v>3</v>
      </c>
      <c r="B714" s="403">
        <v>100000000774</v>
      </c>
      <c r="C714" s="146">
        <v>0</v>
      </c>
      <c r="D714" s="198" t="s">
        <v>157</v>
      </c>
      <c r="E714" s="158" t="s">
        <v>159</v>
      </c>
      <c r="F714" s="404">
        <v>497500</v>
      </c>
      <c r="G714" s="404">
        <v>-44791.43</v>
      </c>
      <c r="H714" s="404">
        <v>452708.57</v>
      </c>
      <c r="I714" s="197"/>
    </row>
    <row r="715" spans="1:13" x14ac:dyDescent="0.55000000000000004">
      <c r="A715" s="171">
        <v>4</v>
      </c>
      <c r="B715" s="403">
        <v>100000000775</v>
      </c>
      <c r="C715" s="146">
        <v>0</v>
      </c>
      <c r="D715" s="198" t="s">
        <v>160</v>
      </c>
      <c r="E715" s="158" t="s">
        <v>161</v>
      </c>
      <c r="F715" s="404">
        <v>515000</v>
      </c>
      <c r="G715" s="404">
        <v>-47070.67</v>
      </c>
      <c r="H715" s="404">
        <v>467929.33</v>
      </c>
      <c r="I715" s="158"/>
      <c r="L715" s="394"/>
    </row>
    <row r="716" spans="1:13" x14ac:dyDescent="0.55000000000000004">
      <c r="A716" s="171">
        <v>5</v>
      </c>
      <c r="B716" s="403">
        <v>100000000776</v>
      </c>
      <c r="C716" s="146">
        <v>0</v>
      </c>
      <c r="D716" s="198" t="s">
        <v>160</v>
      </c>
      <c r="E716" s="158" t="s">
        <v>162</v>
      </c>
      <c r="F716" s="404">
        <v>512500</v>
      </c>
      <c r="G716" s="404">
        <v>-46842.17</v>
      </c>
      <c r="H716" s="404">
        <v>465657.83</v>
      </c>
      <c r="I716" s="158"/>
      <c r="L716" s="394"/>
    </row>
    <row r="717" spans="1:13" x14ac:dyDescent="0.55000000000000004">
      <c r="A717" s="171">
        <v>6</v>
      </c>
      <c r="B717" s="403">
        <v>100000000786</v>
      </c>
      <c r="C717" s="146">
        <v>0</v>
      </c>
      <c r="D717" s="198" t="s">
        <v>169</v>
      </c>
      <c r="E717" s="158" t="s">
        <v>170</v>
      </c>
      <c r="F717" s="404">
        <v>268000</v>
      </c>
      <c r="G717" s="404">
        <v>-23689.45</v>
      </c>
      <c r="H717" s="404">
        <v>244310.55</v>
      </c>
      <c r="I717" s="158"/>
      <c r="L717" s="394"/>
    </row>
    <row r="718" spans="1:13" x14ac:dyDescent="0.55000000000000004">
      <c r="A718" s="171">
        <v>7</v>
      </c>
      <c r="B718" s="403">
        <v>100000000787</v>
      </c>
      <c r="C718" s="146">
        <v>0</v>
      </c>
      <c r="D718" s="198" t="s">
        <v>169</v>
      </c>
      <c r="E718" s="158" t="s">
        <v>171</v>
      </c>
      <c r="F718" s="404">
        <v>472000</v>
      </c>
      <c r="G718" s="404">
        <v>-41721.71</v>
      </c>
      <c r="H718" s="404">
        <v>430278.29</v>
      </c>
      <c r="I718" s="158"/>
      <c r="L718" s="394"/>
    </row>
    <row r="719" spans="1:13" x14ac:dyDescent="0.55000000000000004">
      <c r="A719" s="171">
        <v>8</v>
      </c>
      <c r="B719" s="403">
        <v>100000000788</v>
      </c>
      <c r="C719" s="146">
        <v>0</v>
      </c>
      <c r="D719" s="198" t="s">
        <v>155</v>
      </c>
      <c r="E719" s="158" t="s">
        <v>172</v>
      </c>
      <c r="F719" s="404">
        <v>469000</v>
      </c>
      <c r="G719" s="404">
        <v>-41328.370000000003</v>
      </c>
      <c r="H719" s="404">
        <v>427671.63</v>
      </c>
      <c r="I719" s="158"/>
      <c r="L719" s="394"/>
    </row>
    <row r="720" spans="1:13" x14ac:dyDescent="0.55000000000000004">
      <c r="A720" s="171">
        <v>9</v>
      </c>
      <c r="B720" s="403">
        <v>100000000789</v>
      </c>
      <c r="C720" s="146">
        <v>0</v>
      </c>
      <c r="D720" s="198" t="s">
        <v>155</v>
      </c>
      <c r="E720" s="158" t="s">
        <v>173</v>
      </c>
      <c r="F720" s="404">
        <v>472000</v>
      </c>
      <c r="G720" s="404">
        <v>-41592.720000000001</v>
      </c>
      <c r="H720" s="404">
        <v>430407.28</v>
      </c>
      <c r="I720" s="158"/>
      <c r="M720" s="394"/>
    </row>
    <row r="721" spans="1:16" x14ac:dyDescent="0.55000000000000004">
      <c r="A721" s="171">
        <v>10</v>
      </c>
      <c r="B721" s="403">
        <v>100000000792</v>
      </c>
      <c r="C721" s="146">
        <v>0</v>
      </c>
      <c r="D721" s="198" t="s">
        <v>160</v>
      </c>
      <c r="E721" s="158" t="s">
        <v>174</v>
      </c>
      <c r="F721" s="404">
        <v>467500</v>
      </c>
      <c r="G721" s="404">
        <v>-42729.2</v>
      </c>
      <c r="H721" s="404">
        <v>424770.8</v>
      </c>
      <c r="I721" s="158"/>
      <c r="M721" s="394"/>
    </row>
    <row r="722" spans="1:16" x14ac:dyDescent="0.55000000000000004">
      <c r="A722" s="171">
        <v>11</v>
      </c>
      <c r="B722" s="403">
        <v>100000000793</v>
      </c>
      <c r="C722" s="146">
        <v>0</v>
      </c>
      <c r="D722" s="198" t="s">
        <v>160</v>
      </c>
      <c r="E722" s="158" t="s">
        <v>175</v>
      </c>
      <c r="F722" s="404">
        <v>325000</v>
      </c>
      <c r="G722" s="404">
        <v>-29704.79</v>
      </c>
      <c r="H722" s="404">
        <v>295295.21000000002</v>
      </c>
      <c r="I722" s="158"/>
      <c r="M722" s="394"/>
    </row>
    <row r="723" spans="1:16" x14ac:dyDescent="0.55000000000000004">
      <c r="A723" s="171">
        <v>12</v>
      </c>
      <c r="B723" s="403">
        <v>100000000794</v>
      </c>
      <c r="C723" s="146">
        <v>0</v>
      </c>
      <c r="D723" s="198" t="s">
        <v>157</v>
      </c>
      <c r="E723" s="158" t="s">
        <v>176</v>
      </c>
      <c r="F723" s="404">
        <v>495500</v>
      </c>
      <c r="G723" s="404">
        <v>-44611.37</v>
      </c>
      <c r="H723" s="404">
        <v>450888.63</v>
      </c>
      <c r="I723" s="158"/>
      <c r="M723" s="394"/>
    </row>
    <row r="724" spans="1:16" x14ac:dyDescent="0.55000000000000004">
      <c r="A724" s="171"/>
      <c r="B724" s="403"/>
      <c r="C724" s="146"/>
      <c r="D724" s="198"/>
      <c r="E724" s="158"/>
      <c r="F724" s="404"/>
      <c r="G724" s="404"/>
      <c r="H724" s="404"/>
      <c r="I724" s="158"/>
      <c r="M724" s="394"/>
    </row>
    <row r="725" spans="1:16" s="104" customFormat="1" ht="30.6" customHeight="1" x14ac:dyDescent="0.55000000000000004">
      <c r="A725" s="446" t="s">
        <v>908</v>
      </c>
      <c r="B725" s="446"/>
      <c r="C725" s="446"/>
      <c r="D725" s="446"/>
      <c r="E725" s="446"/>
      <c r="F725" s="446"/>
      <c r="G725" s="446"/>
      <c r="H725" s="446"/>
      <c r="I725" s="446"/>
    </row>
    <row r="726" spans="1:16" s="104" customFormat="1" x14ac:dyDescent="0.55000000000000004">
      <c r="A726" s="381" t="s">
        <v>710</v>
      </c>
      <c r="B726" s="381" t="s">
        <v>712</v>
      </c>
      <c r="C726" s="381" t="s">
        <v>1003</v>
      </c>
      <c r="D726" s="382" t="s">
        <v>711</v>
      </c>
      <c r="E726" s="381" t="s">
        <v>713</v>
      </c>
      <c r="F726" s="383" t="s">
        <v>716</v>
      </c>
      <c r="G726" s="383" t="s">
        <v>717</v>
      </c>
      <c r="H726" s="383" t="s">
        <v>718</v>
      </c>
      <c r="I726" s="381" t="s">
        <v>719</v>
      </c>
    </row>
    <row r="727" spans="1:16" x14ac:dyDescent="0.55000000000000004">
      <c r="A727" s="197" t="s">
        <v>720</v>
      </c>
      <c r="B727" s="197" t="s">
        <v>721</v>
      </c>
      <c r="C727" s="197" t="s">
        <v>1004</v>
      </c>
      <c r="D727" s="384"/>
      <c r="E727" s="197"/>
      <c r="F727" s="385"/>
      <c r="G727" s="385" t="s">
        <v>1005</v>
      </c>
      <c r="H727" s="385"/>
      <c r="I727" s="197"/>
    </row>
    <row r="728" spans="1:16" x14ac:dyDescent="0.55000000000000004">
      <c r="A728" s="171">
        <v>1</v>
      </c>
      <c r="B728" s="403">
        <v>100000000777</v>
      </c>
      <c r="C728" s="146">
        <v>0</v>
      </c>
      <c r="D728" s="198" t="s">
        <v>163</v>
      </c>
      <c r="E728" s="158" t="s">
        <v>164</v>
      </c>
      <c r="F728" s="404">
        <v>1188700</v>
      </c>
      <c r="G728" s="404">
        <v>-107347.1</v>
      </c>
      <c r="H728" s="404">
        <v>1081352.8999999999</v>
      </c>
      <c r="I728" s="197"/>
    </row>
    <row r="729" spans="1:16" x14ac:dyDescent="0.55000000000000004">
      <c r="A729" s="171">
        <v>2</v>
      </c>
      <c r="B729" s="403">
        <v>100000000778</v>
      </c>
      <c r="C729" s="146">
        <v>0</v>
      </c>
      <c r="D729" s="198" t="s">
        <v>165</v>
      </c>
      <c r="E729" s="158" t="s">
        <v>166</v>
      </c>
      <c r="F729" s="404">
        <v>499000</v>
      </c>
      <c r="G729" s="404">
        <v>-45676.46</v>
      </c>
      <c r="H729" s="404">
        <v>453323.54</v>
      </c>
      <c r="I729" s="197"/>
    </row>
    <row r="730" spans="1:16" x14ac:dyDescent="0.55000000000000004">
      <c r="A730" s="171">
        <v>3</v>
      </c>
      <c r="B730" s="403">
        <v>100000000779</v>
      </c>
      <c r="C730" s="146">
        <v>0</v>
      </c>
      <c r="D730" s="198" t="s">
        <v>165</v>
      </c>
      <c r="E730" s="158" t="s">
        <v>167</v>
      </c>
      <c r="F730" s="404">
        <v>405000</v>
      </c>
      <c r="G730" s="404">
        <v>-37072.07</v>
      </c>
      <c r="H730" s="404">
        <v>367927.93</v>
      </c>
      <c r="I730" s="197"/>
    </row>
    <row r="731" spans="1:16" x14ac:dyDescent="0.55000000000000004">
      <c r="A731" s="171">
        <v>4</v>
      </c>
      <c r="B731" s="403">
        <v>100000000780</v>
      </c>
      <c r="C731" s="146">
        <v>0</v>
      </c>
      <c r="D731" s="198" t="s">
        <v>165</v>
      </c>
      <c r="E731" s="158" t="s">
        <v>168</v>
      </c>
      <c r="F731" s="404">
        <v>490000</v>
      </c>
      <c r="G731" s="404">
        <v>-44852.639999999999</v>
      </c>
      <c r="H731" s="404">
        <v>445147.36</v>
      </c>
      <c r="I731" s="197"/>
    </row>
    <row r="732" spans="1:16" x14ac:dyDescent="0.55000000000000004">
      <c r="A732" s="146">
        <v>5</v>
      </c>
      <c r="B732" s="403">
        <v>100000000799</v>
      </c>
      <c r="C732" s="146">
        <v>0</v>
      </c>
      <c r="D732" s="198" t="s">
        <v>177</v>
      </c>
      <c r="E732" s="158" t="s">
        <v>178</v>
      </c>
      <c r="F732" s="404">
        <v>997000</v>
      </c>
      <c r="G732" s="404">
        <v>-86902.26</v>
      </c>
      <c r="H732" s="404">
        <v>910097.74</v>
      </c>
      <c r="I732" s="158"/>
      <c r="L732" s="394"/>
      <c r="P732" s="406"/>
    </row>
    <row r="733" spans="1:16" hidden="1" x14ac:dyDescent="0.55000000000000004">
      <c r="A733" s="146"/>
      <c r="B733" s="403">
        <v>100000001697</v>
      </c>
      <c r="C733" s="146">
        <v>0</v>
      </c>
      <c r="D733" s="158" t="s">
        <v>239</v>
      </c>
      <c r="E733" s="158" t="s">
        <v>240</v>
      </c>
      <c r="F733" s="404">
        <v>4173750</v>
      </c>
      <c r="G733" s="404">
        <v>-105201.37</v>
      </c>
      <c r="H733" s="404">
        <v>4068548.63</v>
      </c>
      <c r="I733" s="158"/>
      <c r="L733" s="394"/>
      <c r="P733" s="406"/>
    </row>
    <row r="734" spans="1:16" hidden="1" x14ac:dyDescent="0.55000000000000004">
      <c r="A734" s="146"/>
      <c r="B734" s="403">
        <v>100000001697</v>
      </c>
      <c r="C734" s="146">
        <v>1</v>
      </c>
      <c r="D734" s="158" t="s">
        <v>239</v>
      </c>
      <c r="E734" s="158" t="s">
        <v>240</v>
      </c>
      <c r="F734" s="404">
        <v>596250</v>
      </c>
      <c r="G734" s="404">
        <v>-596249</v>
      </c>
      <c r="H734" s="158">
        <v>1</v>
      </c>
      <c r="I734" s="158"/>
      <c r="L734" s="394"/>
      <c r="P734" s="406"/>
    </row>
    <row r="735" spans="1:16" x14ac:dyDescent="0.55000000000000004">
      <c r="A735" s="146">
        <v>6</v>
      </c>
      <c r="B735" s="403">
        <v>100000001697</v>
      </c>
      <c r="C735" s="146">
        <v>0</v>
      </c>
      <c r="D735" s="146" t="s">
        <v>239</v>
      </c>
      <c r="E735" s="158" t="s">
        <v>240</v>
      </c>
      <c r="F735" s="404">
        <f>SUM(F733:F734)</f>
        <v>4770000</v>
      </c>
      <c r="G735" s="404">
        <f>SUM(G733:G734)</f>
        <v>-701450.37</v>
      </c>
      <c r="H735" s="404">
        <f>SUM(H733:H734)</f>
        <v>4068549.63</v>
      </c>
      <c r="I735" s="158"/>
      <c r="L735" s="394"/>
      <c r="P735" s="406"/>
    </row>
    <row r="736" spans="1:16" x14ac:dyDescent="0.55000000000000004">
      <c r="A736" s="146"/>
      <c r="B736" s="146"/>
      <c r="C736" s="146"/>
      <c r="D736" s="198"/>
      <c r="E736" s="158"/>
      <c r="F736" s="73"/>
      <c r="G736" s="73"/>
      <c r="H736" s="73"/>
      <c r="I736" s="158"/>
      <c r="J736" s="405"/>
      <c r="L736" s="394"/>
      <c r="P736" s="406"/>
    </row>
    <row r="737" spans="1:12" ht="30" customHeight="1" x14ac:dyDescent="0.55000000000000004">
      <c r="A737" s="447" t="s">
        <v>1254</v>
      </c>
      <c r="B737" s="446"/>
      <c r="C737" s="446"/>
      <c r="D737" s="446"/>
      <c r="E737" s="446"/>
      <c r="F737" s="446"/>
      <c r="G737" s="446"/>
      <c r="H737" s="446"/>
      <c r="I737" s="448"/>
    </row>
    <row r="738" spans="1:12" s="104" customFormat="1" x14ac:dyDescent="0.55000000000000004">
      <c r="A738" s="381" t="s">
        <v>710</v>
      </c>
      <c r="B738" s="381" t="s">
        <v>712</v>
      </c>
      <c r="C738" s="381" t="s">
        <v>1003</v>
      </c>
      <c r="D738" s="382" t="s">
        <v>711</v>
      </c>
      <c r="E738" s="381" t="s">
        <v>713</v>
      </c>
      <c r="F738" s="383" t="s">
        <v>716</v>
      </c>
      <c r="G738" s="383" t="s">
        <v>717</v>
      </c>
      <c r="H738" s="383" t="s">
        <v>718</v>
      </c>
      <c r="I738" s="381" t="s">
        <v>719</v>
      </c>
    </row>
    <row r="739" spans="1:12" x14ac:dyDescent="0.55000000000000004">
      <c r="A739" s="197" t="s">
        <v>720</v>
      </c>
      <c r="B739" s="197" t="s">
        <v>721</v>
      </c>
      <c r="C739" s="197" t="s">
        <v>1004</v>
      </c>
      <c r="D739" s="384"/>
      <c r="E739" s="197"/>
      <c r="F739" s="385"/>
      <c r="G739" s="385" t="s">
        <v>1005</v>
      </c>
      <c r="H739" s="385"/>
      <c r="I739" s="197"/>
    </row>
    <row r="740" spans="1:12" x14ac:dyDescent="0.55000000000000004">
      <c r="A740" s="146">
        <v>1</v>
      </c>
      <c r="B740" s="403">
        <v>100000000869</v>
      </c>
      <c r="C740" s="146">
        <v>0</v>
      </c>
      <c r="D740" s="198" t="s">
        <v>342</v>
      </c>
      <c r="E740" s="158" t="s">
        <v>343</v>
      </c>
      <c r="F740" s="404">
        <v>10485000</v>
      </c>
      <c r="G740" s="404">
        <v>-1335056.1100000001</v>
      </c>
      <c r="H740" s="404">
        <v>9149943.8900000006</v>
      </c>
      <c r="I740" s="158"/>
      <c r="K740" s="148">
        <v>0</v>
      </c>
    </row>
    <row r="741" spans="1:12" x14ac:dyDescent="0.55000000000000004">
      <c r="A741" s="146"/>
      <c r="B741" s="146"/>
      <c r="C741" s="146"/>
      <c r="D741" s="198"/>
      <c r="E741" s="158"/>
      <c r="F741" s="73"/>
      <c r="G741" s="73"/>
      <c r="H741" s="73"/>
      <c r="I741" s="158"/>
    </row>
    <row r="742" spans="1:12" ht="46.9" customHeight="1" x14ac:dyDescent="0.55000000000000004">
      <c r="A742" s="462" t="s">
        <v>910</v>
      </c>
      <c r="B742" s="449"/>
      <c r="C742" s="449"/>
      <c r="D742" s="449"/>
      <c r="E742" s="449"/>
      <c r="F742" s="463"/>
      <c r="G742" s="436"/>
      <c r="H742" s="436"/>
      <c r="I742" s="437"/>
    </row>
    <row r="743" spans="1:12" s="104" customFormat="1" x14ac:dyDescent="0.55000000000000004">
      <c r="A743" s="381" t="s">
        <v>710</v>
      </c>
      <c r="B743" s="381" t="s">
        <v>712</v>
      </c>
      <c r="C743" s="381" t="s">
        <v>1003</v>
      </c>
      <c r="D743" s="382" t="s">
        <v>711</v>
      </c>
      <c r="E743" s="381" t="s">
        <v>713</v>
      </c>
      <c r="F743" s="383" t="s">
        <v>716</v>
      </c>
      <c r="G743" s="383" t="s">
        <v>717</v>
      </c>
      <c r="H743" s="383" t="s">
        <v>718</v>
      </c>
      <c r="I743" s="381" t="s">
        <v>719</v>
      </c>
    </row>
    <row r="744" spans="1:12" x14ac:dyDescent="0.55000000000000004">
      <c r="A744" s="197" t="s">
        <v>720</v>
      </c>
      <c r="B744" s="197" t="s">
        <v>721</v>
      </c>
      <c r="C744" s="197" t="s">
        <v>1004</v>
      </c>
      <c r="D744" s="384"/>
      <c r="E744" s="197"/>
      <c r="F744" s="385"/>
      <c r="G744" s="385" t="s">
        <v>1005</v>
      </c>
      <c r="H744" s="385"/>
      <c r="I744" s="197"/>
    </row>
    <row r="745" spans="1:12" x14ac:dyDescent="0.55000000000000004">
      <c r="A745" s="146">
        <v>1</v>
      </c>
      <c r="B745" s="403">
        <v>100000000873</v>
      </c>
      <c r="C745" s="146">
        <v>0</v>
      </c>
      <c r="D745" s="198" t="s">
        <v>200</v>
      </c>
      <c r="E745" s="158" t="s">
        <v>201</v>
      </c>
      <c r="F745" s="404">
        <v>3371000</v>
      </c>
      <c r="G745" s="404">
        <v>-259285.04</v>
      </c>
      <c r="H745" s="404">
        <v>3111714.96</v>
      </c>
      <c r="I745" s="158"/>
      <c r="L745" s="394">
        <v>0</v>
      </c>
    </row>
    <row r="746" spans="1:12" x14ac:dyDescent="0.55000000000000004">
      <c r="A746" s="146"/>
      <c r="B746" s="146"/>
      <c r="C746" s="146"/>
      <c r="D746" s="198"/>
      <c r="E746" s="158"/>
      <c r="F746" s="73"/>
      <c r="G746" s="73"/>
      <c r="H746" s="73"/>
      <c r="I746" s="158"/>
    </row>
    <row r="747" spans="1:12" ht="35.450000000000003" customHeight="1" x14ac:dyDescent="0.55000000000000004">
      <c r="A747" s="462" t="s">
        <v>1198</v>
      </c>
      <c r="B747" s="449"/>
      <c r="C747" s="449"/>
      <c r="D747" s="449"/>
      <c r="E747" s="449"/>
      <c r="F747" s="463"/>
      <c r="G747" s="436"/>
      <c r="H747" s="436"/>
      <c r="I747" s="437"/>
    </row>
    <row r="748" spans="1:12" s="104" customFormat="1" x14ac:dyDescent="0.55000000000000004">
      <c r="A748" s="381" t="s">
        <v>710</v>
      </c>
      <c r="B748" s="381" t="s">
        <v>712</v>
      </c>
      <c r="C748" s="381" t="s">
        <v>1003</v>
      </c>
      <c r="D748" s="382" t="s">
        <v>711</v>
      </c>
      <c r="E748" s="381" t="s">
        <v>713</v>
      </c>
      <c r="F748" s="383" t="s">
        <v>716</v>
      </c>
      <c r="G748" s="383" t="s">
        <v>717</v>
      </c>
      <c r="H748" s="383" t="s">
        <v>718</v>
      </c>
      <c r="I748" s="381" t="s">
        <v>719</v>
      </c>
    </row>
    <row r="749" spans="1:12" x14ac:dyDescent="0.55000000000000004">
      <c r="A749" s="197" t="s">
        <v>720</v>
      </c>
      <c r="B749" s="197" t="s">
        <v>721</v>
      </c>
      <c r="C749" s="197" t="s">
        <v>1004</v>
      </c>
      <c r="D749" s="384"/>
      <c r="E749" s="197"/>
      <c r="F749" s="385"/>
      <c r="G749" s="385" t="s">
        <v>1005</v>
      </c>
      <c r="H749" s="385"/>
      <c r="I749" s="197"/>
    </row>
    <row r="750" spans="1:12" x14ac:dyDescent="0.55000000000000004">
      <c r="A750" s="146">
        <v>1</v>
      </c>
      <c r="B750" s="403">
        <v>100000000771</v>
      </c>
      <c r="C750" s="146">
        <v>0</v>
      </c>
      <c r="D750" s="198" t="s">
        <v>340</v>
      </c>
      <c r="E750" s="158" t="s">
        <v>341</v>
      </c>
      <c r="F750" s="404">
        <v>5151054.41</v>
      </c>
      <c r="G750" s="404">
        <v>-986723.96</v>
      </c>
      <c r="H750" s="404">
        <v>4164330.45</v>
      </c>
      <c r="I750" s="158"/>
      <c r="K750" s="148">
        <v>0</v>
      </c>
    </row>
    <row r="751" spans="1:12" x14ac:dyDescent="0.55000000000000004">
      <c r="A751" s="146"/>
      <c r="B751" s="146"/>
      <c r="C751" s="146"/>
      <c r="D751" s="198"/>
      <c r="E751" s="158"/>
      <c r="F751" s="73"/>
      <c r="G751" s="73"/>
      <c r="H751" s="73"/>
      <c r="I751" s="158"/>
    </row>
    <row r="752" spans="1:12" ht="31.9" customHeight="1" x14ac:dyDescent="0.55000000000000004">
      <c r="A752" s="462" t="s">
        <v>1199</v>
      </c>
      <c r="B752" s="449"/>
      <c r="C752" s="449"/>
      <c r="D752" s="449"/>
      <c r="E752" s="449"/>
      <c r="F752" s="449"/>
      <c r="G752" s="449"/>
      <c r="H752" s="449"/>
      <c r="I752" s="463"/>
    </row>
    <row r="753" spans="1:9" s="104" customFormat="1" x14ac:dyDescent="0.55000000000000004">
      <c r="A753" s="381" t="s">
        <v>710</v>
      </c>
      <c r="B753" s="381" t="s">
        <v>712</v>
      </c>
      <c r="C753" s="381" t="s">
        <v>1003</v>
      </c>
      <c r="D753" s="382" t="s">
        <v>711</v>
      </c>
      <c r="E753" s="381" t="s">
        <v>713</v>
      </c>
      <c r="F753" s="383" t="s">
        <v>716</v>
      </c>
      <c r="G753" s="383" t="s">
        <v>717</v>
      </c>
      <c r="H753" s="383" t="s">
        <v>718</v>
      </c>
      <c r="I753" s="381" t="s">
        <v>719</v>
      </c>
    </row>
    <row r="754" spans="1:9" x14ac:dyDescent="0.55000000000000004">
      <c r="A754" s="197" t="s">
        <v>720</v>
      </c>
      <c r="B754" s="197" t="s">
        <v>721</v>
      </c>
      <c r="C754" s="197" t="s">
        <v>1004</v>
      </c>
      <c r="D754" s="384"/>
      <c r="E754" s="197"/>
      <c r="F754" s="385"/>
      <c r="G754" s="385" t="s">
        <v>1005</v>
      </c>
      <c r="H754" s="385"/>
      <c r="I754" s="197"/>
    </row>
    <row r="755" spans="1:9" x14ac:dyDescent="0.55000000000000004">
      <c r="A755" s="146">
        <v>1</v>
      </c>
      <c r="B755" s="403">
        <v>100000001027</v>
      </c>
      <c r="C755" s="146">
        <v>0</v>
      </c>
      <c r="D755" s="146" t="s">
        <v>207</v>
      </c>
      <c r="E755" s="158" t="s">
        <v>208</v>
      </c>
      <c r="F755" s="404">
        <v>16336150</v>
      </c>
      <c r="G755" s="404">
        <v>-1100274.75</v>
      </c>
      <c r="H755" s="404">
        <v>15235875.25</v>
      </c>
      <c r="I755" s="158"/>
    </row>
    <row r="756" spans="1:9" x14ac:dyDescent="0.55000000000000004">
      <c r="A756" s="146"/>
      <c r="B756" s="146"/>
      <c r="C756" s="146"/>
      <c r="D756" s="198"/>
      <c r="E756" s="158"/>
      <c r="F756" s="73"/>
      <c r="G756" s="73"/>
      <c r="H756" s="73"/>
      <c r="I756" s="158"/>
    </row>
    <row r="757" spans="1:9" s="104" customFormat="1" ht="30.6" customHeight="1" x14ac:dyDescent="0.55000000000000004">
      <c r="A757" s="446" t="s">
        <v>1318</v>
      </c>
      <c r="B757" s="446"/>
      <c r="C757" s="446"/>
      <c r="D757" s="446"/>
      <c r="E757" s="446"/>
      <c r="F757" s="446"/>
      <c r="G757" s="446"/>
      <c r="H757" s="446"/>
      <c r="I757" s="446"/>
    </row>
    <row r="758" spans="1:9" s="104" customFormat="1" x14ac:dyDescent="0.55000000000000004">
      <c r="A758" s="381" t="s">
        <v>710</v>
      </c>
      <c r="B758" s="381" t="s">
        <v>712</v>
      </c>
      <c r="C758" s="381" t="s">
        <v>1003</v>
      </c>
      <c r="D758" s="382" t="s">
        <v>711</v>
      </c>
      <c r="E758" s="381" t="s">
        <v>713</v>
      </c>
      <c r="F758" s="383" t="s">
        <v>716</v>
      </c>
      <c r="G758" s="383" t="s">
        <v>717</v>
      </c>
      <c r="H758" s="383" t="s">
        <v>718</v>
      </c>
      <c r="I758" s="381" t="s">
        <v>719</v>
      </c>
    </row>
    <row r="759" spans="1:9" x14ac:dyDescent="0.55000000000000004">
      <c r="A759" s="197" t="s">
        <v>720</v>
      </c>
      <c r="B759" s="197" t="s">
        <v>721</v>
      </c>
      <c r="C759" s="197" t="s">
        <v>1004</v>
      </c>
      <c r="D759" s="384"/>
      <c r="E759" s="197"/>
      <c r="F759" s="385"/>
      <c r="G759" s="385" t="s">
        <v>1005</v>
      </c>
      <c r="H759" s="385"/>
      <c r="I759" s="197"/>
    </row>
    <row r="760" spans="1:9" x14ac:dyDescent="0.55000000000000004">
      <c r="A760" s="171">
        <v>1</v>
      </c>
      <c r="B760" s="403">
        <v>100000000798</v>
      </c>
      <c r="C760" s="146">
        <v>0</v>
      </c>
      <c r="D760" s="158" t="s">
        <v>325</v>
      </c>
      <c r="E760" s="158" t="s">
        <v>326</v>
      </c>
      <c r="F760" s="404">
        <v>4370000</v>
      </c>
      <c r="G760" s="404">
        <v>-365381.48</v>
      </c>
      <c r="H760" s="404">
        <v>4004618.52</v>
      </c>
      <c r="I760" s="197"/>
    </row>
    <row r="761" spans="1:9" x14ac:dyDescent="0.55000000000000004">
      <c r="A761" s="171"/>
      <c r="B761" s="403"/>
      <c r="C761" s="146"/>
      <c r="D761" s="198"/>
      <c r="E761" s="158"/>
      <c r="F761" s="404"/>
      <c r="G761" s="404"/>
      <c r="H761" s="404"/>
      <c r="I761" s="197"/>
    </row>
    <row r="762" spans="1:9" ht="26.25" customHeight="1" x14ac:dyDescent="0.55000000000000004">
      <c r="A762" s="451" t="s">
        <v>1018</v>
      </c>
      <c r="B762" s="451"/>
      <c r="C762" s="451"/>
      <c r="D762" s="451"/>
      <c r="E762" s="451"/>
      <c r="F762" s="451"/>
      <c r="G762" s="451"/>
      <c r="H762" s="451"/>
      <c r="I762" s="451"/>
    </row>
    <row r="763" spans="1:9" ht="26.25" customHeight="1" x14ac:dyDescent="0.55000000000000004">
      <c r="A763" s="451" t="s">
        <v>707</v>
      </c>
      <c r="B763" s="451"/>
      <c r="C763" s="451"/>
      <c r="D763" s="451"/>
      <c r="E763" s="451"/>
      <c r="F763" s="451"/>
      <c r="G763" s="451"/>
      <c r="H763" s="451"/>
      <c r="I763" s="451"/>
    </row>
    <row r="764" spans="1:9" ht="25.5" customHeight="1" x14ac:dyDescent="0.55000000000000004">
      <c r="A764" s="451" t="s">
        <v>900</v>
      </c>
      <c r="B764" s="451"/>
      <c r="C764" s="451"/>
      <c r="D764" s="451"/>
      <c r="E764" s="451"/>
      <c r="F764" s="451"/>
      <c r="G764" s="451"/>
      <c r="H764" s="451"/>
      <c r="I764" s="451"/>
    </row>
    <row r="765" spans="1:9" s="104" customFormat="1" ht="35.450000000000003" customHeight="1" x14ac:dyDescent="0.55000000000000004">
      <c r="A765" s="438" t="s">
        <v>901</v>
      </c>
      <c r="B765" s="438"/>
      <c r="C765" s="438"/>
      <c r="D765" s="438"/>
      <c r="E765" s="438"/>
      <c r="F765" s="438"/>
      <c r="G765" s="438"/>
      <c r="H765" s="438"/>
      <c r="I765" s="438"/>
    </row>
    <row r="766" spans="1:9" s="104" customFormat="1" x14ac:dyDescent="0.55000000000000004">
      <c r="A766" s="381" t="s">
        <v>710</v>
      </c>
      <c r="B766" s="381" t="s">
        <v>712</v>
      </c>
      <c r="C766" s="381" t="s">
        <v>1003</v>
      </c>
      <c r="D766" s="382" t="s">
        <v>711</v>
      </c>
      <c r="E766" s="381" t="s">
        <v>713</v>
      </c>
      <c r="F766" s="383" t="s">
        <v>716</v>
      </c>
      <c r="G766" s="383" t="s">
        <v>717</v>
      </c>
      <c r="H766" s="383" t="s">
        <v>718</v>
      </c>
      <c r="I766" s="381" t="s">
        <v>719</v>
      </c>
    </row>
    <row r="767" spans="1:9" x14ac:dyDescent="0.55000000000000004">
      <c r="A767" s="197" t="s">
        <v>720</v>
      </c>
      <c r="B767" s="197" t="s">
        <v>721</v>
      </c>
      <c r="C767" s="197" t="s">
        <v>1004</v>
      </c>
      <c r="D767" s="384"/>
      <c r="E767" s="197"/>
      <c r="F767" s="385"/>
      <c r="G767" s="385" t="s">
        <v>1005</v>
      </c>
      <c r="H767" s="385"/>
      <c r="I767" s="197"/>
    </row>
    <row r="768" spans="1:9" x14ac:dyDescent="0.55000000000000004">
      <c r="A768" s="171">
        <v>1</v>
      </c>
      <c r="B768" s="403">
        <v>100000001066</v>
      </c>
      <c r="C768" s="146">
        <v>0</v>
      </c>
      <c r="D768" s="198" t="s">
        <v>216</v>
      </c>
      <c r="E768" s="158" t="s">
        <v>217</v>
      </c>
      <c r="F768" s="404">
        <v>3209000</v>
      </c>
      <c r="G768" s="404">
        <v>-377029.31</v>
      </c>
      <c r="H768" s="404">
        <v>2831970.69</v>
      </c>
      <c r="I768" s="171"/>
    </row>
    <row r="769" spans="1:12" x14ac:dyDescent="0.55000000000000004">
      <c r="A769" s="171">
        <v>2</v>
      </c>
      <c r="B769" s="403">
        <v>100000001070</v>
      </c>
      <c r="C769" s="146">
        <v>0</v>
      </c>
      <c r="D769" s="198" t="s">
        <v>218</v>
      </c>
      <c r="E769" s="158" t="s">
        <v>219</v>
      </c>
      <c r="F769" s="404">
        <v>3727000</v>
      </c>
      <c r="G769" s="404">
        <v>-444001.33</v>
      </c>
      <c r="H769" s="404">
        <v>3282998.67</v>
      </c>
      <c r="I769" s="171"/>
    </row>
    <row r="770" spans="1:12" x14ac:dyDescent="0.55000000000000004">
      <c r="A770" s="171">
        <v>3</v>
      </c>
      <c r="B770" s="403">
        <v>100000001072</v>
      </c>
      <c r="C770" s="146">
        <v>0</v>
      </c>
      <c r="D770" s="198" t="s">
        <v>218</v>
      </c>
      <c r="E770" s="158" t="s">
        <v>220</v>
      </c>
      <c r="F770" s="404">
        <v>3999000</v>
      </c>
      <c r="G770" s="404">
        <v>-476404.97</v>
      </c>
      <c r="H770" s="404">
        <v>3522595.03</v>
      </c>
      <c r="I770" s="171"/>
    </row>
    <row r="771" spans="1:12" x14ac:dyDescent="0.55000000000000004">
      <c r="A771" s="171">
        <v>4</v>
      </c>
      <c r="B771" s="403">
        <v>100000001141</v>
      </c>
      <c r="C771" s="146">
        <v>0</v>
      </c>
      <c r="D771" s="198" t="s">
        <v>221</v>
      </c>
      <c r="E771" s="158" t="s">
        <v>222</v>
      </c>
      <c r="F771" s="404">
        <v>2482500</v>
      </c>
      <c r="G771" s="404">
        <v>-254356.19</v>
      </c>
      <c r="H771" s="404">
        <v>2228143.81</v>
      </c>
      <c r="I771" s="171"/>
    </row>
    <row r="772" spans="1:12" x14ac:dyDescent="0.55000000000000004">
      <c r="A772" s="171">
        <v>5</v>
      </c>
      <c r="B772" s="403">
        <v>100000001142</v>
      </c>
      <c r="C772" s="146">
        <v>0</v>
      </c>
      <c r="D772" s="198" t="s">
        <v>221</v>
      </c>
      <c r="E772" s="158" t="s">
        <v>223</v>
      </c>
      <c r="F772" s="404">
        <v>2482500</v>
      </c>
      <c r="G772" s="404">
        <v>-254356.19</v>
      </c>
      <c r="H772" s="404">
        <v>2228143.81</v>
      </c>
      <c r="I772" s="171"/>
    </row>
    <row r="773" spans="1:12" x14ac:dyDescent="0.55000000000000004">
      <c r="A773" s="197"/>
      <c r="B773" s="197"/>
      <c r="C773" s="197"/>
      <c r="D773" s="384"/>
      <c r="E773" s="197"/>
      <c r="F773" s="385"/>
      <c r="G773" s="385"/>
      <c r="H773" s="385"/>
      <c r="I773" s="197"/>
    </row>
    <row r="774" spans="1:12" s="104" customFormat="1" ht="31.9" customHeight="1" x14ac:dyDescent="0.55000000000000004">
      <c r="A774" s="444" t="s">
        <v>1245</v>
      </c>
      <c r="B774" s="444"/>
      <c r="C774" s="444"/>
      <c r="D774" s="444"/>
      <c r="E774" s="444"/>
      <c r="F774" s="444"/>
      <c r="G774" s="444"/>
      <c r="H774" s="444"/>
      <c r="I774" s="444"/>
    </row>
    <row r="775" spans="1:12" s="104" customFormat="1" x14ac:dyDescent="0.55000000000000004">
      <c r="A775" s="381" t="s">
        <v>710</v>
      </c>
      <c r="B775" s="381" t="s">
        <v>712</v>
      </c>
      <c r="C775" s="381" t="s">
        <v>1003</v>
      </c>
      <c r="D775" s="382" t="s">
        <v>711</v>
      </c>
      <c r="E775" s="381" t="s">
        <v>713</v>
      </c>
      <c r="F775" s="383" t="s">
        <v>716</v>
      </c>
      <c r="G775" s="383" t="s">
        <v>717</v>
      </c>
      <c r="H775" s="383" t="s">
        <v>718</v>
      </c>
      <c r="I775" s="381" t="s">
        <v>719</v>
      </c>
    </row>
    <row r="776" spans="1:12" x14ac:dyDescent="0.55000000000000004">
      <c r="A776" s="197" t="s">
        <v>720</v>
      </c>
      <c r="B776" s="197" t="s">
        <v>721</v>
      </c>
      <c r="C776" s="197" t="s">
        <v>1004</v>
      </c>
      <c r="D776" s="384"/>
      <c r="E776" s="197"/>
      <c r="F776" s="385"/>
      <c r="G776" s="385" t="s">
        <v>1005</v>
      </c>
      <c r="H776" s="385"/>
      <c r="I776" s="197"/>
    </row>
    <row r="777" spans="1:12" x14ac:dyDescent="0.55000000000000004">
      <c r="A777" s="146">
        <v>1</v>
      </c>
      <c r="B777" s="403">
        <v>100000001172</v>
      </c>
      <c r="C777" s="146">
        <v>0</v>
      </c>
      <c r="D777" s="158" t="s">
        <v>327</v>
      </c>
      <c r="E777" s="158" t="s">
        <v>328</v>
      </c>
      <c r="F777" s="404">
        <v>29987248</v>
      </c>
      <c r="G777" s="404">
        <v>-2612587.64</v>
      </c>
      <c r="H777" s="404">
        <v>27374660.359999999</v>
      </c>
      <c r="I777" s="158"/>
      <c r="L777" s="394"/>
    </row>
    <row r="778" spans="1:12" x14ac:dyDescent="0.55000000000000004">
      <c r="A778" s="146"/>
      <c r="B778" s="146"/>
      <c r="C778" s="146"/>
      <c r="D778" s="198"/>
      <c r="E778" s="158"/>
      <c r="F778" s="73"/>
      <c r="G778" s="73"/>
      <c r="H778" s="73"/>
      <c r="I778" s="158"/>
    </row>
    <row r="779" spans="1:12" ht="34.9" customHeight="1" x14ac:dyDescent="0.55000000000000004">
      <c r="A779" s="465" t="s">
        <v>1200</v>
      </c>
      <c r="B779" s="445"/>
      <c r="C779" s="445"/>
      <c r="D779" s="445"/>
      <c r="E779" s="445"/>
      <c r="F779" s="445"/>
      <c r="G779" s="445"/>
      <c r="H779" s="445"/>
      <c r="I779" s="466"/>
      <c r="J779" s="386"/>
    </row>
    <row r="780" spans="1:12" s="104" customFormat="1" x14ac:dyDescent="0.55000000000000004">
      <c r="A780" s="381" t="s">
        <v>710</v>
      </c>
      <c r="B780" s="381" t="s">
        <v>712</v>
      </c>
      <c r="C780" s="381" t="s">
        <v>1003</v>
      </c>
      <c r="D780" s="382" t="s">
        <v>711</v>
      </c>
      <c r="E780" s="381" t="s">
        <v>713</v>
      </c>
      <c r="F780" s="383" t="s">
        <v>716</v>
      </c>
      <c r="G780" s="383" t="s">
        <v>717</v>
      </c>
      <c r="H780" s="383" t="s">
        <v>718</v>
      </c>
      <c r="I780" s="381" t="s">
        <v>719</v>
      </c>
    </row>
    <row r="781" spans="1:12" x14ac:dyDescent="0.55000000000000004">
      <c r="A781" s="197" t="s">
        <v>720</v>
      </c>
      <c r="B781" s="197" t="s">
        <v>721</v>
      </c>
      <c r="C781" s="197" t="s">
        <v>1004</v>
      </c>
      <c r="D781" s="384"/>
      <c r="E781" s="197"/>
      <c r="F781" s="385"/>
      <c r="G781" s="385" t="s">
        <v>1005</v>
      </c>
      <c r="H781" s="385"/>
      <c r="I781" s="197"/>
    </row>
    <row r="782" spans="1:12" x14ac:dyDescent="0.55000000000000004">
      <c r="A782" s="171">
        <v>1</v>
      </c>
      <c r="B782" s="403">
        <v>100000001173</v>
      </c>
      <c r="C782" s="146">
        <v>0</v>
      </c>
      <c r="D782" s="198" t="s">
        <v>224</v>
      </c>
      <c r="E782" s="158" t="s">
        <v>225</v>
      </c>
      <c r="F782" s="404">
        <v>469900</v>
      </c>
      <c r="G782" s="404">
        <v>-36304.6</v>
      </c>
      <c r="H782" s="404">
        <v>433595.4</v>
      </c>
      <c r="I782" s="171"/>
      <c r="L782" s="394"/>
    </row>
    <row r="783" spans="1:12" x14ac:dyDescent="0.55000000000000004">
      <c r="A783" s="171">
        <v>2</v>
      </c>
      <c r="B783" s="403">
        <v>100000001174</v>
      </c>
      <c r="C783" s="146">
        <v>0</v>
      </c>
      <c r="D783" s="198" t="s">
        <v>226</v>
      </c>
      <c r="E783" s="158" t="s">
        <v>227</v>
      </c>
      <c r="F783" s="404">
        <v>469900</v>
      </c>
      <c r="G783" s="404">
        <v>-36433.339999999997</v>
      </c>
      <c r="H783" s="404">
        <v>433466.66</v>
      </c>
      <c r="I783" s="171"/>
      <c r="L783" s="394"/>
    </row>
    <row r="784" spans="1:12" x14ac:dyDescent="0.55000000000000004">
      <c r="A784" s="171">
        <v>3</v>
      </c>
      <c r="B784" s="403">
        <v>100000001175</v>
      </c>
      <c r="C784" s="146">
        <v>0</v>
      </c>
      <c r="D784" s="198" t="s">
        <v>224</v>
      </c>
      <c r="E784" s="158" t="s">
        <v>228</v>
      </c>
      <c r="F784" s="404">
        <v>469900</v>
      </c>
      <c r="G784" s="404">
        <v>-36304.6</v>
      </c>
      <c r="H784" s="404">
        <v>433595.4</v>
      </c>
      <c r="I784" s="171"/>
      <c r="L784" s="394"/>
    </row>
    <row r="785" spans="1:12" x14ac:dyDescent="0.55000000000000004">
      <c r="A785" s="171">
        <v>4</v>
      </c>
      <c r="B785" s="403">
        <v>100000001176</v>
      </c>
      <c r="C785" s="146">
        <v>0</v>
      </c>
      <c r="D785" s="198" t="s">
        <v>224</v>
      </c>
      <c r="E785" s="158" t="s">
        <v>229</v>
      </c>
      <c r="F785" s="404">
        <v>469900</v>
      </c>
      <c r="G785" s="404">
        <v>-36304.6</v>
      </c>
      <c r="H785" s="404">
        <v>433595.4</v>
      </c>
      <c r="I785" s="171"/>
      <c r="L785" s="394"/>
    </row>
    <row r="786" spans="1:12" x14ac:dyDescent="0.55000000000000004">
      <c r="A786" s="171">
        <v>5</v>
      </c>
      <c r="B786" s="403">
        <v>100000001177</v>
      </c>
      <c r="C786" s="146">
        <v>0</v>
      </c>
      <c r="D786" s="198" t="s">
        <v>224</v>
      </c>
      <c r="E786" s="158" t="s">
        <v>230</v>
      </c>
      <c r="F786" s="404">
        <v>469900</v>
      </c>
      <c r="G786" s="404">
        <v>-36304.6</v>
      </c>
      <c r="H786" s="404">
        <v>433595.4</v>
      </c>
      <c r="I786" s="171"/>
      <c r="L786" s="394"/>
    </row>
    <row r="787" spans="1:12" x14ac:dyDescent="0.55000000000000004">
      <c r="A787" s="158"/>
      <c r="B787" s="158"/>
      <c r="C787" s="146"/>
      <c r="D787" s="198"/>
      <c r="E787" s="158"/>
      <c r="F787" s="73"/>
      <c r="G787" s="73"/>
      <c r="H787" s="73"/>
      <c r="I787" s="158"/>
    </row>
    <row r="788" spans="1:12" ht="26.25" customHeight="1" x14ac:dyDescent="0.55000000000000004">
      <c r="A788" s="451" t="s">
        <v>1018</v>
      </c>
      <c r="B788" s="451"/>
      <c r="C788" s="451"/>
      <c r="D788" s="451"/>
      <c r="E788" s="451"/>
      <c r="F788" s="451"/>
      <c r="G788" s="451"/>
      <c r="H788" s="451"/>
      <c r="I788" s="451"/>
    </row>
    <row r="789" spans="1:12" ht="26.25" customHeight="1" x14ac:dyDescent="0.55000000000000004">
      <c r="A789" s="451" t="s">
        <v>707</v>
      </c>
      <c r="B789" s="451"/>
      <c r="C789" s="451"/>
      <c r="D789" s="451"/>
      <c r="E789" s="451"/>
      <c r="F789" s="451"/>
      <c r="G789" s="451"/>
      <c r="H789" s="451"/>
      <c r="I789" s="451"/>
    </row>
    <row r="790" spans="1:12" ht="25.5" customHeight="1" x14ac:dyDescent="0.55000000000000004">
      <c r="A790" s="451" t="s">
        <v>861</v>
      </c>
      <c r="B790" s="451"/>
      <c r="C790" s="451"/>
      <c r="D790" s="451"/>
      <c r="E790" s="451"/>
      <c r="F790" s="451"/>
      <c r="G790" s="451"/>
      <c r="H790" s="451"/>
      <c r="I790" s="451"/>
    </row>
    <row r="791" spans="1:12" s="104" customFormat="1" ht="12.6" customHeight="1" x14ac:dyDescent="0.55000000000000004">
      <c r="A791" s="467"/>
      <c r="B791" s="467"/>
      <c r="C791" s="467"/>
      <c r="D791" s="467"/>
      <c r="E791" s="467"/>
      <c r="F791" s="467"/>
      <c r="G791" s="467"/>
      <c r="H791" s="467"/>
      <c r="I791" s="467"/>
    </row>
    <row r="792" spans="1:12" s="104" customFormat="1" ht="24.6" customHeight="1" x14ac:dyDescent="0.55000000000000004">
      <c r="A792" s="438" t="s">
        <v>1252</v>
      </c>
      <c r="B792" s="438"/>
      <c r="C792" s="438"/>
      <c r="D792" s="438"/>
      <c r="E792" s="438"/>
      <c r="F792" s="438"/>
      <c r="G792" s="438"/>
      <c r="H792" s="438"/>
      <c r="I792" s="438"/>
    </row>
    <row r="793" spans="1:12" s="104" customFormat="1" x14ac:dyDescent="0.55000000000000004">
      <c r="A793" s="381" t="s">
        <v>710</v>
      </c>
      <c r="B793" s="381"/>
      <c r="C793" s="381"/>
      <c r="D793" s="382" t="s">
        <v>711</v>
      </c>
      <c r="E793" s="381" t="s">
        <v>713</v>
      </c>
      <c r="F793" s="383" t="s">
        <v>716</v>
      </c>
      <c r="G793" s="383" t="s">
        <v>717</v>
      </c>
      <c r="H793" s="383" t="s">
        <v>718</v>
      </c>
      <c r="I793" s="381" t="s">
        <v>719</v>
      </c>
    </row>
    <row r="794" spans="1:12" x14ac:dyDescent="0.55000000000000004">
      <c r="A794" s="197" t="s">
        <v>720</v>
      </c>
      <c r="B794" s="197"/>
      <c r="C794" s="197"/>
      <c r="D794" s="384"/>
      <c r="E794" s="197"/>
      <c r="F794" s="385"/>
      <c r="G794" s="385" t="s">
        <v>722</v>
      </c>
      <c r="H794" s="385"/>
      <c r="I794" s="197"/>
    </row>
    <row r="795" spans="1:12" x14ac:dyDescent="0.55000000000000004">
      <c r="A795" s="146">
        <v>1</v>
      </c>
      <c r="B795" s="403">
        <v>100000001718</v>
      </c>
      <c r="C795" s="146">
        <v>0</v>
      </c>
      <c r="D795" s="198" t="s">
        <v>241</v>
      </c>
      <c r="E795" s="158" t="s">
        <v>242</v>
      </c>
      <c r="F795" s="404">
        <v>3110454.89</v>
      </c>
      <c r="G795" s="404">
        <v>-54539.48</v>
      </c>
      <c r="H795" s="404">
        <v>3055915.41</v>
      </c>
      <c r="I795" s="387"/>
    </row>
    <row r="796" spans="1:12" x14ac:dyDescent="0.55000000000000004">
      <c r="A796" s="146">
        <v>2</v>
      </c>
      <c r="B796" s="403">
        <v>100000001719</v>
      </c>
      <c r="C796" s="146">
        <v>0</v>
      </c>
      <c r="D796" s="198" t="s">
        <v>241</v>
      </c>
      <c r="E796" s="158" t="s">
        <v>243</v>
      </c>
      <c r="F796" s="404">
        <v>1278758</v>
      </c>
      <c r="G796" s="404">
        <v>-11211.03</v>
      </c>
      <c r="H796" s="404">
        <v>1267546.97</v>
      </c>
      <c r="I796" s="387"/>
    </row>
    <row r="797" spans="1:12" x14ac:dyDescent="0.55000000000000004">
      <c r="A797" s="146">
        <v>3</v>
      </c>
      <c r="B797" s="403">
        <v>100000001720</v>
      </c>
      <c r="C797" s="146">
        <v>0</v>
      </c>
      <c r="D797" s="198" t="s">
        <v>241</v>
      </c>
      <c r="E797" s="158" t="s">
        <v>244</v>
      </c>
      <c r="F797" s="404">
        <v>1442032.91</v>
      </c>
      <c r="G797" s="404">
        <v>-12642.48</v>
      </c>
      <c r="H797" s="404">
        <v>1429390.43</v>
      </c>
      <c r="I797" s="387"/>
    </row>
    <row r="798" spans="1:12" x14ac:dyDescent="0.55000000000000004">
      <c r="A798" s="146">
        <v>4</v>
      </c>
      <c r="B798" s="403">
        <v>100000001721</v>
      </c>
      <c r="C798" s="146">
        <v>0</v>
      </c>
      <c r="D798" s="198" t="s">
        <v>241</v>
      </c>
      <c r="E798" s="158" t="s">
        <v>245</v>
      </c>
      <c r="F798" s="404">
        <v>1882780.34</v>
      </c>
      <c r="G798" s="404">
        <v>-33013.129999999997</v>
      </c>
      <c r="H798" s="404">
        <v>1849767.21</v>
      </c>
      <c r="I798" s="387"/>
    </row>
    <row r="799" spans="1:12" x14ac:dyDescent="0.55000000000000004">
      <c r="A799" s="146">
        <v>5</v>
      </c>
      <c r="B799" s="403">
        <v>100000001722</v>
      </c>
      <c r="C799" s="146">
        <v>0</v>
      </c>
      <c r="D799" s="198" t="s">
        <v>241</v>
      </c>
      <c r="E799" s="158" t="s">
        <v>246</v>
      </c>
      <c r="F799" s="404">
        <v>708870.96</v>
      </c>
      <c r="G799" s="404">
        <v>-6214.76</v>
      </c>
      <c r="H799" s="404">
        <v>702656.2</v>
      </c>
      <c r="I799" s="387"/>
    </row>
    <row r="800" spans="1:12" x14ac:dyDescent="0.55000000000000004">
      <c r="A800" s="387"/>
      <c r="B800" s="387"/>
      <c r="C800" s="387"/>
      <c r="D800" s="391"/>
      <c r="E800" s="392"/>
      <c r="F800" s="393"/>
      <c r="G800" s="393"/>
      <c r="H800" s="393"/>
      <c r="I800" s="158"/>
    </row>
    <row r="801" spans="1:9" s="104" customFormat="1" x14ac:dyDescent="0.55000000000000004">
      <c r="A801" s="438" t="s">
        <v>1228</v>
      </c>
      <c r="B801" s="438"/>
      <c r="C801" s="438"/>
      <c r="D801" s="438"/>
      <c r="E801" s="438"/>
      <c r="F801" s="438"/>
      <c r="G801" s="438"/>
      <c r="H801" s="438"/>
      <c r="I801" s="438"/>
    </row>
    <row r="802" spans="1:9" s="104" customFormat="1" x14ac:dyDescent="0.55000000000000004">
      <c r="A802" s="381" t="s">
        <v>710</v>
      </c>
      <c r="B802" s="381"/>
      <c r="C802" s="381"/>
      <c r="D802" s="382" t="s">
        <v>711</v>
      </c>
      <c r="E802" s="381" t="s">
        <v>713</v>
      </c>
      <c r="F802" s="383" t="s">
        <v>716</v>
      </c>
      <c r="G802" s="383" t="s">
        <v>717</v>
      </c>
      <c r="H802" s="383" t="s">
        <v>718</v>
      </c>
      <c r="I802" s="381" t="s">
        <v>719</v>
      </c>
    </row>
    <row r="803" spans="1:9" x14ac:dyDescent="0.55000000000000004">
      <c r="A803" s="197" t="s">
        <v>720</v>
      </c>
      <c r="B803" s="197"/>
      <c r="C803" s="197"/>
      <c r="D803" s="384"/>
      <c r="E803" s="197"/>
      <c r="F803" s="385"/>
      <c r="G803" s="385" t="s">
        <v>865</v>
      </c>
      <c r="H803" s="385"/>
      <c r="I803" s="197"/>
    </row>
    <row r="804" spans="1:9" x14ac:dyDescent="0.55000000000000004">
      <c r="A804" s="146">
        <v>1</v>
      </c>
      <c r="B804" s="403">
        <v>100000001244</v>
      </c>
      <c r="C804" s="146">
        <v>0</v>
      </c>
      <c r="D804" s="198" t="s">
        <v>231</v>
      </c>
      <c r="E804" s="158" t="s">
        <v>232</v>
      </c>
      <c r="F804" s="404">
        <v>3987500</v>
      </c>
      <c r="G804" s="404">
        <v>-275301.37</v>
      </c>
      <c r="H804" s="404">
        <v>3712198.63</v>
      </c>
      <c r="I804" s="171"/>
    </row>
    <row r="805" spans="1:9" x14ac:dyDescent="0.55000000000000004">
      <c r="A805" s="146">
        <v>2</v>
      </c>
      <c r="B805" s="403">
        <v>100000001246</v>
      </c>
      <c r="C805" s="146">
        <v>0</v>
      </c>
      <c r="D805" s="198" t="s">
        <v>231</v>
      </c>
      <c r="E805" s="158" t="s">
        <v>233</v>
      </c>
      <c r="F805" s="404">
        <v>4711500</v>
      </c>
      <c r="G805" s="404">
        <v>-325287.12</v>
      </c>
      <c r="H805" s="404">
        <v>4386212.88</v>
      </c>
      <c r="I805" s="171"/>
    </row>
    <row r="806" spans="1:9" x14ac:dyDescent="0.55000000000000004">
      <c r="A806" s="146">
        <v>3</v>
      </c>
      <c r="B806" s="403">
        <v>100000001249</v>
      </c>
      <c r="C806" s="146">
        <v>0</v>
      </c>
      <c r="D806" s="198" t="s">
        <v>234</v>
      </c>
      <c r="E806" s="158" t="s">
        <v>235</v>
      </c>
      <c r="F806" s="404">
        <v>3748500</v>
      </c>
      <c r="G806" s="404">
        <v>-238260.82</v>
      </c>
      <c r="H806" s="404">
        <v>3510239.18</v>
      </c>
      <c r="I806" s="171"/>
    </row>
    <row r="807" spans="1:9" x14ac:dyDescent="0.55000000000000004">
      <c r="A807" s="146">
        <v>4</v>
      </c>
      <c r="B807" s="403">
        <v>100000001250</v>
      </c>
      <c r="C807" s="146">
        <v>0</v>
      </c>
      <c r="D807" s="198" t="s">
        <v>234</v>
      </c>
      <c r="E807" s="158" t="s">
        <v>236</v>
      </c>
      <c r="F807" s="404">
        <v>11028500</v>
      </c>
      <c r="G807" s="404">
        <v>-700989.59</v>
      </c>
      <c r="H807" s="404">
        <v>10327510.41</v>
      </c>
      <c r="I807" s="158"/>
    </row>
    <row r="808" spans="1:9" x14ac:dyDescent="0.55000000000000004">
      <c r="A808" s="146"/>
      <c r="B808" s="146"/>
      <c r="C808" s="146"/>
      <c r="D808" s="198"/>
      <c r="E808" s="158"/>
      <c r="F808" s="404"/>
      <c r="G808" s="404"/>
      <c r="H808" s="404"/>
      <c r="I808" s="158"/>
    </row>
    <row r="809" spans="1:9" s="104" customFormat="1" x14ac:dyDescent="0.55000000000000004">
      <c r="A809" s="438" t="s">
        <v>1253</v>
      </c>
      <c r="B809" s="438"/>
      <c r="C809" s="438"/>
      <c r="D809" s="438"/>
      <c r="E809" s="438"/>
      <c r="F809" s="438"/>
      <c r="G809" s="438"/>
      <c r="H809" s="438"/>
      <c r="I809" s="438"/>
    </row>
    <row r="810" spans="1:9" s="104" customFormat="1" x14ac:dyDescent="0.55000000000000004">
      <c r="A810" s="381" t="s">
        <v>710</v>
      </c>
      <c r="B810" s="381"/>
      <c r="C810" s="381"/>
      <c r="D810" s="382" t="s">
        <v>711</v>
      </c>
      <c r="E810" s="381" t="s">
        <v>713</v>
      </c>
      <c r="F810" s="383" t="s">
        <v>716</v>
      </c>
      <c r="G810" s="383" t="s">
        <v>717</v>
      </c>
      <c r="H810" s="383" t="s">
        <v>718</v>
      </c>
      <c r="I810" s="381" t="s">
        <v>719</v>
      </c>
    </row>
    <row r="811" spans="1:9" x14ac:dyDescent="0.55000000000000004">
      <c r="A811" s="197" t="s">
        <v>720</v>
      </c>
      <c r="B811" s="197"/>
      <c r="C811" s="197"/>
      <c r="D811" s="384"/>
      <c r="E811" s="197"/>
      <c r="F811" s="385"/>
      <c r="G811" s="385" t="s">
        <v>865</v>
      </c>
      <c r="H811" s="385"/>
      <c r="I811" s="197"/>
    </row>
    <row r="812" spans="1:9" x14ac:dyDescent="0.55000000000000004">
      <c r="A812" s="146">
        <v>1</v>
      </c>
      <c r="B812" s="403">
        <v>100000001825</v>
      </c>
      <c r="C812" s="146">
        <v>0</v>
      </c>
      <c r="D812" s="198" t="s">
        <v>251</v>
      </c>
      <c r="E812" s="158" t="s">
        <v>1227</v>
      </c>
      <c r="F812" s="404">
        <v>3070000</v>
      </c>
      <c r="G812" s="404">
        <v>-6728.77</v>
      </c>
      <c r="H812" s="404">
        <v>3063271.23</v>
      </c>
      <c r="I812" s="171"/>
    </row>
    <row r="813" spans="1:9" x14ac:dyDescent="0.55000000000000004">
      <c r="A813" s="146"/>
      <c r="B813" s="403"/>
      <c r="C813" s="146"/>
      <c r="D813" s="198"/>
      <c r="E813" s="158"/>
      <c r="F813" s="404"/>
      <c r="G813" s="404"/>
      <c r="H813" s="404"/>
      <c r="I813" s="171"/>
    </row>
    <row r="814" spans="1:9" s="104" customFormat="1" ht="16.899999999999999" customHeight="1" x14ac:dyDescent="0.55000000000000004">
      <c r="A814" s="467"/>
      <c r="B814" s="467"/>
      <c r="C814" s="467"/>
      <c r="D814" s="467"/>
      <c r="E814" s="467"/>
      <c r="F814" s="467"/>
      <c r="G814" s="467"/>
      <c r="H814" s="467"/>
      <c r="I814" s="467"/>
    </row>
    <row r="815" spans="1:9" s="104" customFormat="1" x14ac:dyDescent="0.55000000000000004">
      <c r="A815" s="438" t="s">
        <v>1229</v>
      </c>
      <c r="B815" s="438"/>
      <c r="C815" s="438"/>
      <c r="D815" s="438"/>
      <c r="E815" s="438"/>
      <c r="F815" s="438"/>
      <c r="G815" s="438"/>
      <c r="H815" s="438"/>
      <c r="I815" s="438"/>
    </row>
    <row r="816" spans="1:9" s="104" customFormat="1" ht="28.15" customHeight="1" x14ac:dyDescent="0.55000000000000004">
      <c r="A816" s="381" t="s">
        <v>710</v>
      </c>
      <c r="B816" s="381"/>
      <c r="C816" s="381"/>
      <c r="D816" s="382" t="s">
        <v>711</v>
      </c>
      <c r="E816" s="381" t="s">
        <v>713</v>
      </c>
      <c r="F816" s="383" t="s">
        <v>716</v>
      </c>
      <c r="G816" s="383" t="s">
        <v>717</v>
      </c>
      <c r="H816" s="383" t="s">
        <v>718</v>
      </c>
      <c r="I816" s="381" t="s">
        <v>719</v>
      </c>
    </row>
    <row r="817" spans="1:12" x14ac:dyDescent="0.55000000000000004">
      <c r="A817" s="197" t="s">
        <v>720</v>
      </c>
      <c r="B817" s="197"/>
      <c r="C817" s="197"/>
      <c r="D817" s="384"/>
      <c r="E817" s="197"/>
      <c r="F817" s="385"/>
      <c r="G817" s="385" t="s">
        <v>866</v>
      </c>
      <c r="H817" s="385"/>
      <c r="I817" s="197"/>
    </row>
    <row r="818" spans="1:12" x14ac:dyDescent="0.55000000000000004">
      <c r="A818" s="146">
        <v>1</v>
      </c>
      <c r="B818" s="403">
        <v>100000001727</v>
      </c>
      <c r="C818" s="146">
        <v>0</v>
      </c>
      <c r="D818" s="198" t="s">
        <v>247</v>
      </c>
      <c r="E818" s="158" t="s">
        <v>248</v>
      </c>
      <c r="F818" s="404">
        <v>3940000</v>
      </c>
      <c r="G818" s="404">
        <v>-24179.73</v>
      </c>
      <c r="H818" s="404">
        <v>3915820.27</v>
      </c>
      <c r="I818" s="171"/>
    </row>
    <row r="819" spans="1:12" x14ac:dyDescent="0.55000000000000004">
      <c r="A819" s="146">
        <v>2</v>
      </c>
      <c r="B819" s="403">
        <v>100000001728</v>
      </c>
      <c r="C819" s="146">
        <v>0</v>
      </c>
      <c r="D819" s="198" t="s">
        <v>247</v>
      </c>
      <c r="E819" s="158" t="s">
        <v>249</v>
      </c>
      <c r="F819" s="404">
        <v>3940000</v>
      </c>
      <c r="G819" s="404">
        <v>-24179.73</v>
      </c>
      <c r="H819" s="404">
        <v>3915820.27</v>
      </c>
      <c r="I819" s="171"/>
    </row>
    <row r="820" spans="1:12" x14ac:dyDescent="0.55000000000000004">
      <c r="A820" s="146"/>
      <c r="B820" s="146"/>
      <c r="C820" s="146"/>
      <c r="D820" s="198"/>
      <c r="E820" s="158"/>
      <c r="F820" s="404"/>
      <c r="G820" s="404"/>
      <c r="H820" s="404"/>
      <c r="I820" s="171"/>
    </row>
    <row r="821" spans="1:12" x14ac:dyDescent="0.55000000000000004">
      <c r="A821" s="146"/>
      <c r="B821" s="146"/>
      <c r="C821" s="146"/>
      <c r="D821" s="198"/>
      <c r="E821" s="158"/>
      <c r="F821" s="404"/>
      <c r="G821" s="404"/>
      <c r="H821" s="404"/>
      <c r="I821" s="158"/>
    </row>
    <row r="822" spans="1:12" s="104" customFormat="1" ht="31.9" customHeight="1" x14ac:dyDescent="0.55000000000000004">
      <c r="A822" s="438" t="s">
        <v>1251</v>
      </c>
      <c r="B822" s="438"/>
      <c r="C822" s="438"/>
      <c r="D822" s="438"/>
      <c r="E822" s="438"/>
      <c r="F822" s="438"/>
      <c r="G822" s="438"/>
      <c r="H822" s="438"/>
      <c r="I822" s="438"/>
    </row>
    <row r="823" spans="1:12" s="104" customFormat="1" x14ac:dyDescent="0.55000000000000004">
      <c r="A823" s="381" t="s">
        <v>710</v>
      </c>
      <c r="B823" s="381" t="s">
        <v>712</v>
      </c>
      <c r="C823" s="381" t="s">
        <v>1003</v>
      </c>
      <c r="D823" s="382" t="s">
        <v>711</v>
      </c>
      <c r="E823" s="381" t="s">
        <v>713</v>
      </c>
      <c r="F823" s="383" t="s">
        <v>716</v>
      </c>
      <c r="G823" s="383" t="s">
        <v>717</v>
      </c>
      <c r="H823" s="383" t="s">
        <v>718</v>
      </c>
      <c r="I823" s="381" t="s">
        <v>719</v>
      </c>
    </row>
    <row r="824" spans="1:12" x14ac:dyDescent="0.55000000000000004">
      <c r="A824" s="197" t="s">
        <v>720</v>
      </c>
      <c r="B824" s="197" t="s">
        <v>721</v>
      </c>
      <c r="C824" s="197" t="s">
        <v>1004</v>
      </c>
      <c r="D824" s="384"/>
      <c r="E824" s="197"/>
      <c r="F824" s="385"/>
      <c r="G824" s="385" t="s">
        <v>1005</v>
      </c>
      <c r="H824" s="385"/>
      <c r="I824" s="197"/>
    </row>
    <row r="825" spans="1:12" x14ac:dyDescent="0.55000000000000004">
      <c r="A825" s="146"/>
      <c r="B825" s="403">
        <v>100000001729</v>
      </c>
      <c r="C825" s="146">
        <v>0</v>
      </c>
      <c r="D825" s="198" t="s">
        <v>250</v>
      </c>
      <c r="E825" s="158" t="s">
        <v>208</v>
      </c>
      <c r="F825" s="404">
        <v>29970000</v>
      </c>
      <c r="G825" s="404">
        <v>-320227.40000000002</v>
      </c>
      <c r="H825" s="404">
        <v>29649772.600000001</v>
      </c>
      <c r="I825" s="158"/>
      <c r="L825" s="394"/>
    </row>
  </sheetData>
  <mergeCells count="147">
    <mergeCell ref="A370:I370"/>
    <mergeCell ref="A822:I822"/>
    <mergeCell ref="A757:I757"/>
    <mergeCell ref="A789:I789"/>
    <mergeCell ref="A779:I779"/>
    <mergeCell ref="A762:I762"/>
    <mergeCell ref="A763:I763"/>
    <mergeCell ref="A675:I675"/>
    <mergeCell ref="A274:I274"/>
    <mergeCell ref="A281:I281"/>
    <mergeCell ref="A288:I288"/>
    <mergeCell ref="A815:I815"/>
    <mergeCell ref="A809:I809"/>
    <mergeCell ref="A791:I791"/>
    <mergeCell ref="A792:I792"/>
    <mergeCell ref="A801:I801"/>
    <mergeCell ref="A814:I814"/>
    <mergeCell ref="A790:I790"/>
    <mergeCell ref="A565:I565"/>
    <mergeCell ref="A586:I586"/>
    <mergeCell ref="A587:I587"/>
    <mergeCell ref="A588:I588"/>
    <mergeCell ref="A613:I613"/>
    <mergeCell ref="A614:I614"/>
    <mergeCell ref="A546:I546"/>
    <mergeCell ref="A609:I609"/>
    <mergeCell ref="A655:I655"/>
    <mergeCell ref="A656:I656"/>
    <mergeCell ref="A657:I657"/>
    <mergeCell ref="A658:I658"/>
    <mergeCell ref="A663:I663"/>
    <mergeCell ref="A668:I668"/>
    <mergeCell ref="A429:I429"/>
    <mergeCell ref="A553:I553"/>
    <mergeCell ref="A515:I515"/>
    <mergeCell ref="A526:I526"/>
    <mergeCell ref="A521:I521"/>
    <mergeCell ref="A531:I531"/>
    <mergeCell ref="A536:I536"/>
    <mergeCell ref="A510:I510"/>
    <mergeCell ref="A558:I558"/>
    <mergeCell ref="A559:I559"/>
    <mergeCell ref="A560:I560"/>
    <mergeCell ref="A561:I561"/>
    <mergeCell ref="A569:I569"/>
    <mergeCell ref="A579:I579"/>
    <mergeCell ref="A605:I605"/>
    <mergeCell ref="A649:I649"/>
    <mergeCell ref="A615:I615"/>
    <mergeCell ref="A616:I616"/>
    <mergeCell ref="A622:I622"/>
    <mergeCell ref="A764:I764"/>
    <mergeCell ref="A765:I765"/>
    <mergeCell ref="A788:I788"/>
    <mergeCell ref="A680:I680"/>
    <mergeCell ref="A681:I681"/>
    <mergeCell ref="A682:I682"/>
    <mergeCell ref="A774:I774"/>
    <mergeCell ref="A742:F742"/>
    <mergeCell ref="A747:F747"/>
    <mergeCell ref="A752:I752"/>
    <mergeCell ref="A1:I1"/>
    <mergeCell ref="A2:I2"/>
    <mergeCell ref="A3:I3"/>
    <mergeCell ref="A29:G29"/>
    <mergeCell ref="A11:G11"/>
    <mergeCell ref="A4:G4"/>
    <mergeCell ref="A84:I84"/>
    <mergeCell ref="A96:I96"/>
    <mergeCell ref="A24:G24"/>
    <mergeCell ref="A41:G41"/>
    <mergeCell ref="A75:I75"/>
    <mergeCell ref="A76:I76"/>
    <mergeCell ref="A46:I46"/>
    <mergeCell ref="A59:I59"/>
    <mergeCell ref="A67:I67"/>
    <mergeCell ref="A74:I74"/>
    <mergeCell ref="A77:I77"/>
    <mergeCell ref="A91:I91"/>
    <mergeCell ref="A17:G17"/>
    <mergeCell ref="A103:I103"/>
    <mergeCell ref="A122:I122"/>
    <mergeCell ref="A129:I129"/>
    <mergeCell ref="A152:I152"/>
    <mergeCell ref="A159:I159"/>
    <mergeCell ref="A466:I466"/>
    <mergeCell ref="A467:I467"/>
    <mergeCell ref="A468:I468"/>
    <mergeCell ref="A469:I469"/>
    <mergeCell ref="A136:I136"/>
    <mergeCell ref="A145:I145"/>
    <mergeCell ref="A408:I408"/>
    <mergeCell ref="A415:I415"/>
    <mergeCell ref="A422:I422"/>
    <mergeCell ref="A387:I387"/>
    <mergeCell ref="A436:I436"/>
    <mergeCell ref="A337:I337"/>
    <mergeCell ref="A344:I344"/>
    <mergeCell ref="A349:I349"/>
    <mergeCell ref="A394:I394"/>
    <mergeCell ref="A401:I401"/>
    <mergeCell ref="A379:I379"/>
    <mergeCell ref="A295:I295"/>
    <mergeCell ref="A305:I305"/>
    <mergeCell ref="A320:I320"/>
    <mergeCell ref="A327:I327"/>
    <mergeCell ref="A312:I312"/>
    <mergeCell ref="A313:I313"/>
    <mergeCell ref="A314:I314"/>
    <mergeCell ref="A217:I217"/>
    <mergeCell ref="A239:I239"/>
    <mergeCell ref="A246:I246"/>
    <mergeCell ref="A253:I253"/>
    <mergeCell ref="A260:I260"/>
    <mergeCell ref="A203:I203"/>
    <mergeCell ref="A204:I204"/>
    <mergeCell ref="A181:I181"/>
    <mergeCell ref="A188:I188"/>
    <mergeCell ref="A195:I195"/>
    <mergeCell ref="A201:I201"/>
    <mergeCell ref="A202:I202"/>
    <mergeCell ref="A267:I267"/>
    <mergeCell ref="A315:I315"/>
    <mergeCell ref="A505:I505"/>
    <mergeCell ref="A683:I683"/>
    <mergeCell ref="A709:I709"/>
    <mergeCell ref="A725:I725"/>
    <mergeCell ref="A737:I737"/>
    <mergeCell ref="A441:I441"/>
    <mergeCell ref="A458:I458"/>
    <mergeCell ref="A453:I453"/>
    <mergeCell ref="A486:I486"/>
    <mergeCell ref="A492:I492"/>
    <mergeCell ref="A601:I601"/>
    <mergeCell ref="A448:I448"/>
    <mergeCell ref="A476:I476"/>
    <mergeCell ref="A481:I481"/>
    <mergeCell ref="A497:I497"/>
    <mergeCell ref="A589:I589"/>
    <mergeCell ref="A597:I597"/>
    <mergeCell ref="A627:I627"/>
    <mergeCell ref="A541:I541"/>
    <mergeCell ref="A642:I642"/>
    <mergeCell ref="A634:I634"/>
    <mergeCell ref="A639:I639"/>
    <mergeCell ref="A640:I640"/>
    <mergeCell ref="A641:I641"/>
  </mergeCells>
  <printOptions horizontalCentered="1"/>
  <pageMargins left="0" right="0" top="0.55118110236220474" bottom="0.35433070866141736" header="0.31496062992125984" footer="0.31496062992125984"/>
  <pageSetup paperSize="9" scale="72" orientation="landscape" r:id="rId1"/>
  <headerFooter differentFirst="1" scaleWithDoc="0">
    <oddHeader>&amp;C&amp;P</oddHeader>
  </headerFooter>
  <rowBreaks count="29" manualBreakCount="29">
    <brk id="28" max="8" man="1"/>
    <brk id="65" max="8" man="1"/>
    <brk id="73" max="8" man="1"/>
    <brk id="102" max="8" man="1"/>
    <brk id="144" max="8" man="1"/>
    <brk id="187" max="8" man="1"/>
    <brk id="200" max="8" man="1"/>
    <brk id="245" max="8" man="1"/>
    <brk id="280" max="8" man="1"/>
    <brk id="311" max="8" man="1"/>
    <brk id="343" max="8" man="1"/>
    <brk id="393" max="8" man="1"/>
    <brk id="428" max="8" man="1"/>
    <brk id="457" max="8" man="1"/>
    <brk id="465" max="8" man="1"/>
    <brk id="491" max="8" man="1"/>
    <brk id="520" max="8" man="1"/>
    <brk id="545" max="8" man="1"/>
    <brk id="557" max="8" man="1"/>
    <brk id="585" max="8" man="1"/>
    <brk id="612" max="8" man="1"/>
    <brk id="638" max="8" man="1"/>
    <brk id="654" max="8" man="1"/>
    <brk id="679" max="8" man="1"/>
    <brk id="708" max="8" man="1"/>
    <brk id="736" max="8" man="1"/>
    <brk id="761" max="8" man="1"/>
    <brk id="787" max="8" man="1"/>
    <brk id="81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25" workbookViewId="0">
      <selection activeCell="A20" sqref="A20:I20"/>
    </sheetView>
  </sheetViews>
  <sheetFormatPr defaultColWidth="8.875" defaultRowHeight="24" x14ac:dyDescent="0.55000000000000004"/>
  <cols>
    <col min="1" max="1" width="6.5" style="30" customWidth="1"/>
    <col min="2" max="2" width="15.125" style="30" customWidth="1"/>
    <col min="3" max="3" width="9.375" style="30" hidden="1" customWidth="1"/>
    <col min="4" max="4" width="13.375" style="114" customWidth="1"/>
    <col min="5" max="5" width="41.375" style="30" customWidth="1"/>
    <col min="6" max="6" width="19" style="30" customWidth="1"/>
    <col min="7" max="7" width="17.875" style="30" customWidth="1"/>
    <col min="8" max="8" width="19.25" style="30" customWidth="1"/>
    <col min="9" max="9" width="28.125" style="30" customWidth="1"/>
    <col min="10" max="16384" width="8.875" style="30"/>
  </cols>
  <sheetData>
    <row r="1" spans="1:10" s="31" customFormat="1" x14ac:dyDescent="0.55000000000000004">
      <c r="A1" s="468" t="s">
        <v>1018</v>
      </c>
      <c r="B1" s="468"/>
      <c r="C1" s="468"/>
      <c r="D1" s="468"/>
      <c r="E1" s="468"/>
      <c r="F1" s="468"/>
      <c r="G1" s="468"/>
      <c r="H1" s="468"/>
      <c r="I1" s="468"/>
    </row>
    <row r="2" spans="1:10" s="31" customFormat="1" x14ac:dyDescent="0.55000000000000004">
      <c r="A2" s="468" t="s">
        <v>1120</v>
      </c>
      <c r="B2" s="468"/>
      <c r="C2" s="468"/>
      <c r="D2" s="468"/>
      <c r="E2" s="468"/>
      <c r="F2" s="468"/>
      <c r="G2" s="468"/>
      <c r="H2" s="468"/>
      <c r="I2" s="468"/>
    </row>
    <row r="3" spans="1:10" s="31" customFormat="1" x14ac:dyDescent="0.55000000000000004">
      <c r="A3" s="468" t="s">
        <v>750</v>
      </c>
      <c r="B3" s="468"/>
      <c r="C3" s="468"/>
      <c r="D3" s="468"/>
      <c r="E3" s="468"/>
      <c r="F3" s="468"/>
      <c r="G3" s="468"/>
      <c r="H3" s="468"/>
      <c r="I3" s="468"/>
    </row>
    <row r="4" spans="1:10" s="206" customFormat="1" x14ac:dyDescent="0.55000000000000004">
      <c r="A4" s="469" t="s">
        <v>1247</v>
      </c>
      <c r="B4" s="469"/>
      <c r="C4" s="469"/>
      <c r="D4" s="469"/>
      <c r="E4" s="469"/>
      <c r="F4" s="469"/>
      <c r="G4" s="469"/>
      <c r="H4" s="469"/>
      <c r="I4" s="469"/>
    </row>
    <row r="5" spans="1:10" s="206" customFormat="1" x14ac:dyDescent="0.55000000000000004">
      <c r="A5" s="207" t="s">
        <v>710</v>
      </c>
      <c r="B5" s="207" t="s">
        <v>712</v>
      </c>
      <c r="C5" s="207" t="s">
        <v>1003</v>
      </c>
      <c r="D5" s="208" t="s">
        <v>711</v>
      </c>
      <c r="E5" s="207" t="s">
        <v>713</v>
      </c>
      <c r="F5" s="209" t="s">
        <v>716</v>
      </c>
      <c r="G5" s="209" t="s">
        <v>717</v>
      </c>
      <c r="H5" s="209" t="s">
        <v>718</v>
      </c>
      <c r="I5" s="207" t="s">
        <v>719</v>
      </c>
    </row>
    <row r="6" spans="1:10" s="94" customFormat="1" x14ac:dyDescent="0.55000000000000004">
      <c r="A6" s="210" t="s">
        <v>720</v>
      </c>
      <c r="B6" s="210" t="s">
        <v>721</v>
      </c>
      <c r="C6" s="210" t="s">
        <v>1004</v>
      </c>
      <c r="D6" s="211"/>
      <c r="E6" s="210"/>
      <c r="F6" s="212"/>
      <c r="G6" s="212" t="s">
        <v>1005</v>
      </c>
      <c r="H6" s="212"/>
      <c r="I6" s="210"/>
    </row>
    <row r="7" spans="1:10" s="94" customFormat="1" hidden="1" x14ac:dyDescent="0.55000000000000004">
      <c r="A7" s="61"/>
      <c r="B7" s="63">
        <v>100000000649</v>
      </c>
      <c r="C7" s="64">
        <v>0</v>
      </c>
      <c r="D7" s="62" t="s">
        <v>29</v>
      </c>
      <c r="E7" s="64" t="s">
        <v>40</v>
      </c>
      <c r="F7" s="78">
        <v>3387861.37</v>
      </c>
      <c r="G7" s="78">
        <v>-982531.83</v>
      </c>
      <c r="H7" s="78">
        <v>2405329.54</v>
      </c>
      <c r="I7" s="66"/>
    </row>
    <row r="8" spans="1:10" s="94" customFormat="1" hidden="1" x14ac:dyDescent="0.55000000000000004">
      <c r="A8" s="61"/>
      <c r="B8" s="63">
        <v>100000000649</v>
      </c>
      <c r="C8" s="64">
        <v>1</v>
      </c>
      <c r="D8" s="62" t="s">
        <v>29</v>
      </c>
      <c r="E8" s="64" t="s">
        <v>40</v>
      </c>
      <c r="F8" s="78">
        <v>2321138.63</v>
      </c>
      <c r="G8" s="78">
        <v>-2321137.63</v>
      </c>
      <c r="H8" s="64">
        <v>1</v>
      </c>
      <c r="I8" s="91"/>
    </row>
    <row r="9" spans="1:10" s="94" customFormat="1" x14ac:dyDescent="0.55000000000000004">
      <c r="A9" s="61">
        <v>1</v>
      </c>
      <c r="B9" s="63">
        <v>100000000649</v>
      </c>
      <c r="C9" s="64">
        <v>0</v>
      </c>
      <c r="D9" s="62" t="s">
        <v>29</v>
      </c>
      <c r="E9" s="64" t="s">
        <v>1242</v>
      </c>
      <c r="F9" s="65">
        <f>SUM(F7:F8)</f>
        <v>5709000</v>
      </c>
      <c r="G9" s="65">
        <f>SUM(G7:G8)</f>
        <v>-3303669.46</v>
      </c>
      <c r="H9" s="65">
        <f>SUM(H7:H8)</f>
        <v>2405330.54</v>
      </c>
      <c r="I9" s="91"/>
    </row>
    <row r="10" spans="1:10" s="94" customFormat="1" x14ac:dyDescent="0.55000000000000004">
      <c r="A10" s="217"/>
      <c r="B10" s="214"/>
      <c r="C10" s="213"/>
      <c r="D10" s="215"/>
      <c r="E10" s="213"/>
      <c r="F10" s="218"/>
      <c r="G10" s="218"/>
      <c r="H10" s="218"/>
      <c r="I10" s="219"/>
    </row>
    <row r="11" spans="1:10" s="206" customFormat="1" x14ac:dyDescent="0.55000000000000004">
      <c r="A11" s="469" t="s">
        <v>1240</v>
      </c>
      <c r="B11" s="469"/>
      <c r="C11" s="469"/>
      <c r="D11" s="469"/>
      <c r="E11" s="469"/>
      <c r="F11" s="469"/>
      <c r="G11" s="469"/>
      <c r="H11" s="469"/>
      <c r="I11" s="469"/>
    </row>
    <row r="12" spans="1:10" s="206" customFormat="1" x14ac:dyDescent="0.55000000000000004">
      <c r="A12" s="207" t="s">
        <v>710</v>
      </c>
      <c r="B12" s="207" t="s">
        <v>712</v>
      </c>
      <c r="C12" s="207" t="s">
        <v>1003</v>
      </c>
      <c r="D12" s="208" t="s">
        <v>711</v>
      </c>
      <c r="E12" s="207" t="s">
        <v>713</v>
      </c>
      <c r="F12" s="209" t="s">
        <v>716</v>
      </c>
      <c r="G12" s="209" t="s">
        <v>717</v>
      </c>
      <c r="H12" s="209" t="s">
        <v>718</v>
      </c>
      <c r="I12" s="207" t="s">
        <v>719</v>
      </c>
    </row>
    <row r="13" spans="1:10" s="94" customFormat="1" x14ac:dyDescent="0.55000000000000004">
      <c r="A13" s="210" t="s">
        <v>720</v>
      </c>
      <c r="B13" s="210" t="s">
        <v>721</v>
      </c>
      <c r="C13" s="210" t="s">
        <v>1004</v>
      </c>
      <c r="D13" s="211"/>
      <c r="E13" s="210"/>
      <c r="F13" s="212"/>
      <c r="G13" s="212" t="s">
        <v>1005</v>
      </c>
      <c r="H13" s="212"/>
      <c r="I13" s="210"/>
    </row>
    <row r="14" spans="1:10" s="94" customFormat="1" hidden="1" x14ac:dyDescent="0.55000000000000004">
      <c r="A14" s="61"/>
      <c r="B14" s="63">
        <v>100000000644</v>
      </c>
      <c r="C14" s="64">
        <v>0</v>
      </c>
      <c r="D14" s="62" t="s">
        <v>29</v>
      </c>
      <c r="E14" s="64" t="s">
        <v>1239</v>
      </c>
      <c r="F14" s="78">
        <v>4815318.21</v>
      </c>
      <c r="G14" s="78">
        <v>-1698042.73</v>
      </c>
      <c r="H14" s="78">
        <v>3117275.48</v>
      </c>
      <c r="I14" s="61"/>
      <c r="J14" s="93"/>
    </row>
    <row r="15" spans="1:10" s="94" customFormat="1" ht="21.75" hidden="1" customHeight="1" x14ac:dyDescent="0.55000000000000004">
      <c r="A15" s="61"/>
      <c r="B15" s="63">
        <v>100000000644</v>
      </c>
      <c r="C15" s="64">
        <v>1</v>
      </c>
      <c r="D15" s="62" t="s">
        <v>29</v>
      </c>
      <c r="E15" s="64" t="s">
        <v>1239</v>
      </c>
      <c r="F15" s="78">
        <v>4999971.1399999997</v>
      </c>
      <c r="G15" s="78">
        <v>-4999970.1399999997</v>
      </c>
      <c r="H15" s="64">
        <v>1</v>
      </c>
      <c r="I15" s="91"/>
    </row>
    <row r="16" spans="1:10" ht="23.45" customHeight="1" x14ac:dyDescent="0.55000000000000004">
      <c r="A16" s="62">
        <v>1</v>
      </c>
      <c r="B16" s="221">
        <v>100000000644</v>
      </c>
      <c r="C16" s="222">
        <v>0</v>
      </c>
      <c r="D16" s="223" t="s">
        <v>29</v>
      </c>
      <c r="E16" s="222" t="s">
        <v>1241</v>
      </c>
      <c r="F16" s="224">
        <f>SUM(F14:F15)</f>
        <v>9815289.3499999996</v>
      </c>
      <c r="G16" s="224">
        <f>SUM(G14:G15)</f>
        <v>-6698012.8699999992</v>
      </c>
      <c r="H16" s="224">
        <f>SUM(H14:H15)</f>
        <v>3117276.48</v>
      </c>
      <c r="I16" s="64"/>
    </row>
    <row r="17" spans="1:9" ht="23.45" customHeight="1" x14ac:dyDescent="0.55000000000000004">
      <c r="A17" s="213"/>
      <c r="B17" s="214"/>
      <c r="C17" s="213"/>
      <c r="D17" s="215"/>
      <c r="E17" s="213"/>
      <c r="F17" s="216"/>
      <c r="G17" s="216"/>
      <c r="H17" s="216"/>
      <c r="I17" s="213"/>
    </row>
    <row r="18" spans="1:9" s="31" customFormat="1" x14ac:dyDescent="0.55000000000000004">
      <c r="A18" s="468" t="s">
        <v>1018</v>
      </c>
      <c r="B18" s="468"/>
      <c r="C18" s="468"/>
      <c r="D18" s="468"/>
      <c r="E18" s="468"/>
      <c r="F18" s="468"/>
      <c r="G18" s="468"/>
      <c r="H18" s="468"/>
      <c r="I18" s="468"/>
    </row>
    <row r="19" spans="1:9" s="31" customFormat="1" x14ac:dyDescent="0.55000000000000004">
      <c r="A19" s="468" t="s">
        <v>1120</v>
      </c>
      <c r="B19" s="468"/>
      <c r="C19" s="468"/>
      <c r="D19" s="468"/>
      <c r="E19" s="468"/>
      <c r="F19" s="468"/>
      <c r="G19" s="468"/>
      <c r="H19" s="468"/>
      <c r="I19" s="468"/>
    </row>
    <row r="20" spans="1:9" s="31" customFormat="1" x14ac:dyDescent="0.55000000000000004">
      <c r="A20" s="468" t="s">
        <v>854</v>
      </c>
      <c r="B20" s="468"/>
      <c r="C20" s="468"/>
      <c r="D20" s="468"/>
      <c r="E20" s="468"/>
      <c r="F20" s="468"/>
      <c r="G20" s="468"/>
      <c r="H20" s="468"/>
      <c r="I20" s="468"/>
    </row>
    <row r="21" spans="1:9" s="206" customFormat="1" x14ac:dyDescent="0.55000000000000004">
      <c r="A21" s="469" t="s">
        <v>1249</v>
      </c>
      <c r="B21" s="469"/>
      <c r="C21" s="469"/>
      <c r="D21" s="469"/>
      <c r="E21" s="469"/>
      <c r="F21" s="469"/>
      <c r="G21" s="469"/>
      <c r="H21" s="469"/>
      <c r="I21" s="469"/>
    </row>
    <row r="22" spans="1:9" s="206" customFormat="1" x14ac:dyDescent="0.55000000000000004">
      <c r="A22" s="207" t="s">
        <v>710</v>
      </c>
      <c r="B22" s="207" t="s">
        <v>712</v>
      </c>
      <c r="C22" s="207" t="s">
        <v>1003</v>
      </c>
      <c r="D22" s="208" t="s">
        <v>711</v>
      </c>
      <c r="E22" s="207" t="s">
        <v>713</v>
      </c>
      <c r="F22" s="209" t="s">
        <v>716</v>
      </c>
      <c r="G22" s="209" t="s">
        <v>717</v>
      </c>
      <c r="H22" s="209" t="s">
        <v>718</v>
      </c>
      <c r="I22" s="207" t="s">
        <v>719</v>
      </c>
    </row>
    <row r="23" spans="1:9" s="94" customFormat="1" x14ac:dyDescent="0.55000000000000004">
      <c r="A23" s="210" t="s">
        <v>720</v>
      </c>
      <c r="B23" s="210" t="s">
        <v>721</v>
      </c>
      <c r="C23" s="210" t="s">
        <v>1004</v>
      </c>
      <c r="D23" s="211"/>
      <c r="E23" s="210"/>
      <c r="F23" s="212"/>
      <c r="G23" s="212" t="s">
        <v>1005</v>
      </c>
      <c r="H23" s="212"/>
      <c r="I23" s="210"/>
    </row>
    <row r="24" spans="1:9" s="31" customFormat="1" x14ac:dyDescent="0.55000000000000004">
      <c r="A24" s="167">
        <v>1</v>
      </c>
      <c r="B24" s="166">
        <v>100000000801</v>
      </c>
      <c r="C24" s="167">
        <v>0</v>
      </c>
      <c r="D24" s="167" t="s">
        <v>179</v>
      </c>
      <c r="E24" s="168" t="s">
        <v>180</v>
      </c>
      <c r="F24" s="169">
        <v>878000</v>
      </c>
      <c r="G24" s="169">
        <v>-72810.929999999993</v>
      </c>
      <c r="H24" s="169">
        <v>805189.07</v>
      </c>
      <c r="I24" s="220"/>
    </row>
    <row r="25" spans="1:9" s="94" customFormat="1" x14ac:dyDescent="0.55000000000000004">
      <c r="A25" s="61"/>
      <c r="B25" s="61"/>
      <c r="C25" s="61"/>
      <c r="D25" s="170"/>
      <c r="E25" s="91"/>
      <c r="F25" s="65"/>
      <c r="G25" s="65"/>
      <c r="H25" s="65"/>
      <c r="I25" s="91"/>
    </row>
    <row r="26" spans="1:9" s="94" customFormat="1" x14ac:dyDescent="0.55000000000000004">
      <c r="A26" s="217"/>
      <c r="B26" s="217"/>
      <c r="C26" s="217"/>
      <c r="D26" s="225"/>
      <c r="E26" s="219"/>
      <c r="F26" s="218"/>
      <c r="G26" s="218"/>
      <c r="H26" s="218"/>
      <c r="I26" s="219"/>
    </row>
    <row r="27" spans="1:9" s="31" customFormat="1" x14ac:dyDescent="0.55000000000000004">
      <c r="A27" s="468" t="s">
        <v>1018</v>
      </c>
      <c r="B27" s="468"/>
      <c r="C27" s="468"/>
      <c r="D27" s="468"/>
      <c r="E27" s="468"/>
      <c r="F27" s="468"/>
      <c r="G27" s="468"/>
      <c r="H27" s="468"/>
      <c r="I27" s="468"/>
    </row>
    <row r="28" spans="1:9" s="31" customFormat="1" x14ac:dyDescent="0.55000000000000004">
      <c r="A28" s="468" t="s">
        <v>1120</v>
      </c>
      <c r="B28" s="468"/>
      <c r="C28" s="468"/>
      <c r="D28" s="468"/>
      <c r="E28" s="468"/>
      <c r="F28" s="468"/>
      <c r="G28" s="468"/>
      <c r="H28" s="468"/>
      <c r="I28" s="468"/>
    </row>
    <row r="29" spans="1:9" s="31" customFormat="1" x14ac:dyDescent="0.55000000000000004">
      <c r="A29" s="468" t="s">
        <v>861</v>
      </c>
      <c r="B29" s="468"/>
      <c r="C29" s="468"/>
      <c r="D29" s="468"/>
      <c r="E29" s="468"/>
      <c r="F29" s="468"/>
      <c r="G29" s="468"/>
      <c r="H29" s="468"/>
      <c r="I29" s="468"/>
    </row>
    <row r="30" spans="1:9" s="206" customFormat="1" ht="51" customHeight="1" x14ac:dyDescent="0.55000000000000004">
      <c r="A30" s="469" t="s">
        <v>1248</v>
      </c>
      <c r="B30" s="469"/>
      <c r="C30" s="469"/>
      <c r="D30" s="469"/>
      <c r="E30" s="469"/>
      <c r="F30" s="469"/>
      <c r="G30" s="469"/>
      <c r="H30" s="469"/>
      <c r="I30" s="469"/>
    </row>
    <row r="31" spans="1:9" s="206" customFormat="1" x14ac:dyDescent="0.55000000000000004">
      <c r="A31" s="207" t="s">
        <v>710</v>
      </c>
      <c r="B31" s="207" t="s">
        <v>712</v>
      </c>
      <c r="C31" s="207" t="s">
        <v>1003</v>
      </c>
      <c r="D31" s="208" t="s">
        <v>711</v>
      </c>
      <c r="E31" s="207" t="s">
        <v>713</v>
      </c>
      <c r="F31" s="209" t="s">
        <v>716</v>
      </c>
      <c r="G31" s="209" t="s">
        <v>717</v>
      </c>
      <c r="H31" s="209" t="s">
        <v>718</v>
      </c>
      <c r="I31" s="207" t="s">
        <v>719</v>
      </c>
    </row>
    <row r="32" spans="1:9" s="94" customFormat="1" x14ac:dyDescent="0.55000000000000004">
      <c r="A32" s="210" t="s">
        <v>720</v>
      </c>
      <c r="B32" s="210" t="s">
        <v>721</v>
      </c>
      <c r="C32" s="210" t="s">
        <v>1004</v>
      </c>
      <c r="D32" s="211"/>
      <c r="E32" s="210"/>
      <c r="F32" s="212"/>
      <c r="G32" s="212" t="s">
        <v>1005</v>
      </c>
      <c r="H32" s="212"/>
      <c r="I32" s="210"/>
    </row>
    <row r="33" spans="1:9" s="31" customFormat="1" x14ac:dyDescent="0.55000000000000004">
      <c r="A33" s="167">
        <v>1</v>
      </c>
      <c r="B33" s="63">
        <v>100000001696</v>
      </c>
      <c r="C33" s="62">
        <v>0</v>
      </c>
      <c r="D33" s="64" t="s">
        <v>237</v>
      </c>
      <c r="E33" s="64" t="s">
        <v>238</v>
      </c>
      <c r="F33" s="78">
        <v>4530000</v>
      </c>
      <c r="G33" s="78">
        <v>-63295.89</v>
      </c>
      <c r="H33" s="78">
        <v>4466704.1100000003</v>
      </c>
      <c r="I33" s="220"/>
    </row>
    <row r="34" spans="1:9" s="94" customFormat="1" x14ac:dyDescent="0.55000000000000004">
      <c r="A34" s="61"/>
      <c r="B34" s="61"/>
      <c r="C34" s="61"/>
      <c r="D34" s="170"/>
      <c r="E34" s="91"/>
      <c r="F34" s="65"/>
      <c r="G34" s="65"/>
      <c r="H34" s="65"/>
      <c r="I34" s="91"/>
    </row>
  </sheetData>
  <mergeCells count="13">
    <mergeCell ref="A28:I28"/>
    <mergeCell ref="A29:I29"/>
    <mergeCell ref="A30:I30"/>
    <mergeCell ref="A18:I18"/>
    <mergeCell ref="A19:I19"/>
    <mergeCell ref="A20:I20"/>
    <mergeCell ref="A21:I21"/>
    <mergeCell ref="A27:I27"/>
    <mergeCell ref="A1:I1"/>
    <mergeCell ref="A2:I2"/>
    <mergeCell ref="A3:I3"/>
    <mergeCell ref="A4:I4"/>
    <mergeCell ref="A11:I11"/>
  </mergeCells>
  <printOptions horizontalCentered="1"/>
  <pageMargins left="0.31496062992125984" right="0.31496062992125984" top="0.74803149606299213" bottom="0.74803149606299213" header="0.31496062992125984" footer="0.31496062992125984"/>
  <pageSetup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O244"/>
  <sheetViews>
    <sheetView zoomScale="90" zoomScaleNormal="90" workbookViewId="0">
      <selection activeCell="E11" sqref="E11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2.625" style="35" customWidth="1"/>
    <col min="5" max="5" width="16.625" style="107" customWidth="1"/>
    <col min="6" max="6" width="17.375" style="35" customWidth="1"/>
    <col min="7" max="7" width="65.875" style="31" customWidth="1"/>
    <col min="8" max="8" width="23.625" style="35" customWidth="1"/>
    <col min="9" max="16384" width="8.875" style="31"/>
  </cols>
  <sheetData>
    <row r="1" spans="1:8" x14ac:dyDescent="0.55000000000000004">
      <c r="B1" s="491" t="s">
        <v>873</v>
      </c>
      <c r="C1" s="491"/>
      <c r="D1" s="491"/>
      <c r="E1" s="491"/>
    </row>
    <row r="2" spans="1:8" x14ac:dyDescent="0.55000000000000004">
      <c r="B2" s="200"/>
      <c r="C2" s="200"/>
      <c r="D2" s="200"/>
      <c r="E2" s="113"/>
    </row>
    <row r="3" spans="1:8" s="36" customFormat="1" ht="19.899999999999999" customHeight="1" x14ac:dyDescent="0.2">
      <c r="A3" s="38" t="s">
        <v>695</v>
      </c>
      <c r="B3" s="32" t="s">
        <v>10</v>
      </c>
      <c r="C3" s="32" t="s">
        <v>690</v>
      </c>
      <c r="D3" s="38" t="s">
        <v>692</v>
      </c>
      <c r="E3" s="108" t="s">
        <v>691</v>
      </c>
      <c r="F3" s="38" t="s">
        <v>917</v>
      </c>
      <c r="G3" s="38" t="s">
        <v>918</v>
      </c>
      <c r="H3" s="106"/>
    </row>
    <row r="4" spans="1:8" s="36" customFormat="1" ht="22.15" customHeight="1" x14ac:dyDescent="0.55000000000000004">
      <c r="A4" s="38"/>
      <c r="B4" s="37" t="s">
        <v>696</v>
      </c>
      <c r="C4" s="32"/>
      <c r="D4" s="38"/>
      <c r="E4" s="108"/>
      <c r="F4" s="106"/>
      <c r="H4" s="106"/>
    </row>
    <row r="5" spans="1:8" s="36" customFormat="1" ht="22.15" customHeight="1" x14ac:dyDescent="0.55000000000000004">
      <c r="A5" s="106">
        <v>1</v>
      </c>
      <c r="B5" s="31" t="s">
        <v>374</v>
      </c>
      <c r="C5" s="31" t="s">
        <v>21</v>
      </c>
      <c r="D5" s="35" t="s">
        <v>20</v>
      </c>
      <c r="E5" s="34">
        <v>1000000</v>
      </c>
      <c r="F5" s="106">
        <v>2552</v>
      </c>
      <c r="G5" s="151" t="s">
        <v>999</v>
      </c>
      <c r="H5" s="149" t="s">
        <v>961</v>
      </c>
    </row>
    <row r="6" spans="1:8" s="36" customFormat="1" ht="22.15" customHeight="1" x14ac:dyDescent="0.55000000000000004">
      <c r="A6" s="106">
        <v>2</v>
      </c>
      <c r="B6" s="31" t="s">
        <v>372</v>
      </c>
      <c r="C6" s="31" t="s">
        <v>55</v>
      </c>
      <c r="D6" s="35" t="s">
        <v>54</v>
      </c>
      <c r="E6" s="34">
        <v>69551</v>
      </c>
      <c r="F6" s="106" t="s">
        <v>996</v>
      </c>
      <c r="G6" s="151" t="s">
        <v>997</v>
      </c>
      <c r="H6" s="149" t="s">
        <v>998</v>
      </c>
    </row>
    <row r="7" spans="1:8" s="36" customFormat="1" ht="22.15" customHeight="1" x14ac:dyDescent="0.55000000000000004">
      <c r="A7" s="106">
        <v>3</v>
      </c>
      <c r="B7" s="31" t="s">
        <v>372</v>
      </c>
      <c r="C7" s="31" t="s">
        <v>57</v>
      </c>
      <c r="D7" s="35" t="s">
        <v>56</v>
      </c>
      <c r="E7" s="34">
        <v>1290000</v>
      </c>
      <c r="F7" s="106">
        <v>2552</v>
      </c>
      <c r="G7" s="228" t="s">
        <v>1007</v>
      </c>
      <c r="H7" s="150" t="s">
        <v>1006</v>
      </c>
    </row>
    <row r="8" spans="1:8" s="36" customFormat="1" ht="22.15" customHeight="1" x14ac:dyDescent="0.55000000000000004">
      <c r="A8" s="106">
        <v>4</v>
      </c>
      <c r="B8" s="31" t="s">
        <v>372</v>
      </c>
      <c r="C8" s="31" t="s">
        <v>57</v>
      </c>
      <c r="D8" s="35" t="s">
        <v>60</v>
      </c>
      <c r="E8" s="34">
        <v>232000</v>
      </c>
      <c r="F8" s="106">
        <v>2552</v>
      </c>
      <c r="G8" s="228" t="s">
        <v>1007</v>
      </c>
      <c r="H8" s="150" t="s">
        <v>1006</v>
      </c>
    </row>
    <row r="9" spans="1:8" s="36" customFormat="1" ht="22.15" customHeight="1" x14ac:dyDescent="0.55000000000000004">
      <c r="A9" s="106">
        <v>5</v>
      </c>
      <c r="B9" s="31" t="s">
        <v>372</v>
      </c>
      <c r="C9" s="31" t="s">
        <v>59</v>
      </c>
      <c r="D9" s="35" t="s">
        <v>58</v>
      </c>
      <c r="E9" s="34">
        <v>45715.75</v>
      </c>
      <c r="F9" s="106">
        <v>2552</v>
      </c>
      <c r="G9" s="229" t="s">
        <v>1012</v>
      </c>
      <c r="H9" s="230" t="s">
        <v>1013</v>
      </c>
    </row>
    <row r="10" spans="1:8" ht="24.75" thickBot="1" x14ac:dyDescent="0.6">
      <c r="C10" s="37" t="s">
        <v>1082</v>
      </c>
      <c r="E10" s="110">
        <f>SUM(E5:E9)</f>
        <v>2637266.75</v>
      </c>
    </row>
    <row r="11" spans="1:8" ht="24.75" thickTop="1" x14ac:dyDescent="0.55000000000000004">
      <c r="B11" s="37" t="s">
        <v>697</v>
      </c>
    </row>
    <row r="12" spans="1:8" x14ac:dyDescent="0.55000000000000004">
      <c r="A12" s="35">
        <v>1</v>
      </c>
      <c r="B12" s="31" t="s">
        <v>372</v>
      </c>
      <c r="C12" s="31" t="s">
        <v>64</v>
      </c>
      <c r="D12" s="35" t="s">
        <v>63</v>
      </c>
      <c r="E12" s="34">
        <v>997000</v>
      </c>
      <c r="F12" s="35" t="s">
        <v>992</v>
      </c>
      <c r="G12" s="231" t="s">
        <v>991</v>
      </c>
      <c r="H12" s="35" t="s">
        <v>806</v>
      </c>
    </row>
    <row r="13" spans="1:8" x14ac:dyDescent="0.55000000000000004">
      <c r="A13" s="35">
        <v>2</v>
      </c>
      <c r="B13" s="31" t="s">
        <v>372</v>
      </c>
      <c r="C13" s="31" t="s">
        <v>65</v>
      </c>
      <c r="D13" s="35" t="s">
        <v>63</v>
      </c>
      <c r="E13" s="34">
        <v>997000</v>
      </c>
      <c r="F13" s="35" t="s">
        <v>992</v>
      </c>
      <c r="G13" s="231" t="s">
        <v>991</v>
      </c>
      <c r="H13" s="35" t="s">
        <v>806</v>
      </c>
    </row>
    <row r="14" spans="1:8" x14ac:dyDescent="0.55000000000000004">
      <c r="A14" s="35">
        <v>3</v>
      </c>
      <c r="B14" s="31" t="s">
        <v>372</v>
      </c>
      <c r="C14" s="31" t="s">
        <v>67</v>
      </c>
      <c r="D14" s="35" t="s">
        <v>66</v>
      </c>
      <c r="E14" s="34">
        <v>250000</v>
      </c>
      <c r="F14" s="232" t="s">
        <v>985</v>
      </c>
      <c r="G14" s="233" t="s">
        <v>986</v>
      </c>
      <c r="H14" s="233" t="s">
        <v>961</v>
      </c>
    </row>
    <row r="15" spans="1:8" ht="24.75" thickBot="1" x14ac:dyDescent="0.6">
      <c r="C15" s="37" t="s">
        <v>1083</v>
      </c>
      <c r="E15" s="110">
        <f>SUM(E12:E14)</f>
        <v>2244000</v>
      </c>
    </row>
    <row r="16" spans="1:8" ht="24.75" thickTop="1" x14ac:dyDescent="0.55000000000000004">
      <c r="B16" s="37" t="s">
        <v>699</v>
      </c>
    </row>
    <row r="17" spans="1:8" x14ac:dyDescent="0.55000000000000004">
      <c r="A17" s="35">
        <v>1</v>
      </c>
      <c r="B17" s="31" t="s">
        <v>372</v>
      </c>
      <c r="C17" s="31" t="s">
        <v>69</v>
      </c>
      <c r="D17" s="35" t="s">
        <v>68</v>
      </c>
      <c r="E17" s="34">
        <v>820000</v>
      </c>
      <c r="F17" s="35">
        <v>2555</v>
      </c>
      <c r="G17" s="234" t="s">
        <v>960</v>
      </c>
      <c r="H17" s="235" t="s">
        <v>937</v>
      </c>
    </row>
    <row r="18" spans="1:8" x14ac:dyDescent="0.55000000000000004">
      <c r="A18" s="35">
        <v>2</v>
      </c>
      <c r="B18" s="31" t="s">
        <v>372</v>
      </c>
      <c r="C18" s="31" t="s">
        <v>70</v>
      </c>
      <c r="D18" s="35" t="s">
        <v>68</v>
      </c>
      <c r="E18" s="34">
        <v>830000</v>
      </c>
      <c r="F18" s="35">
        <v>2555</v>
      </c>
      <c r="G18" s="234" t="s">
        <v>960</v>
      </c>
      <c r="H18" s="235" t="s">
        <v>937</v>
      </c>
    </row>
    <row r="19" spans="1:8" x14ac:dyDescent="0.55000000000000004">
      <c r="A19" s="35">
        <v>3</v>
      </c>
      <c r="B19" s="31" t="s">
        <v>372</v>
      </c>
      <c r="C19" s="31" t="s">
        <v>71</v>
      </c>
      <c r="D19" s="35" t="s">
        <v>68</v>
      </c>
      <c r="E19" s="34">
        <v>830000</v>
      </c>
      <c r="F19" s="35">
        <v>2555</v>
      </c>
      <c r="G19" s="234" t="s">
        <v>960</v>
      </c>
      <c r="H19" s="235" t="s">
        <v>937</v>
      </c>
    </row>
    <row r="20" spans="1:8" x14ac:dyDescent="0.55000000000000004">
      <c r="A20" s="35">
        <v>4</v>
      </c>
      <c r="B20" s="31" t="s">
        <v>372</v>
      </c>
      <c r="C20" s="31" t="s">
        <v>72</v>
      </c>
      <c r="D20" s="35" t="s">
        <v>68</v>
      </c>
      <c r="E20" s="34">
        <v>830000</v>
      </c>
      <c r="F20" s="35">
        <v>2555</v>
      </c>
      <c r="G20" s="234" t="s">
        <v>960</v>
      </c>
      <c r="H20" s="235" t="s">
        <v>937</v>
      </c>
    </row>
    <row r="21" spans="1:8" x14ac:dyDescent="0.55000000000000004">
      <c r="A21" s="35">
        <v>5</v>
      </c>
      <c r="B21" s="31" t="s">
        <v>372</v>
      </c>
      <c r="C21" s="31" t="s">
        <v>73</v>
      </c>
      <c r="D21" s="35" t="s">
        <v>68</v>
      </c>
      <c r="E21" s="34">
        <v>830000</v>
      </c>
      <c r="F21" s="35">
        <v>2555</v>
      </c>
      <c r="G21" s="234" t="s">
        <v>960</v>
      </c>
      <c r="H21" s="235" t="s">
        <v>937</v>
      </c>
    </row>
    <row r="22" spans="1:8" x14ac:dyDescent="0.55000000000000004">
      <c r="A22" s="35">
        <v>6</v>
      </c>
      <c r="B22" s="31" t="s">
        <v>372</v>
      </c>
      <c r="C22" s="31" t="s">
        <v>74</v>
      </c>
      <c r="D22" s="35" t="s">
        <v>68</v>
      </c>
      <c r="E22" s="34">
        <v>830000</v>
      </c>
      <c r="F22" s="35">
        <v>2555</v>
      </c>
      <c r="G22" s="234" t="s">
        <v>960</v>
      </c>
      <c r="H22" s="235" t="s">
        <v>937</v>
      </c>
    </row>
    <row r="23" spans="1:8" ht="30" customHeight="1" x14ac:dyDescent="0.55000000000000004">
      <c r="A23" s="35">
        <v>7</v>
      </c>
      <c r="B23" s="31" t="s">
        <v>372</v>
      </c>
      <c r="C23" s="31" t="s">
        <v>76</v>
      </c>
      <c r="D23" s="35" t="s">
        <v>75</v>
      </c>
      <c r="E23" s="34">
        <v>432000</v>
      </c>
      <c r="F23" s="35">
        <v>2555</v>
      </c>
      <c r="G23" s="236" t="s">
        <v>962</v>
      </c>
      <c r="H23" s="35" t="s">
        <v>961</v>
      </c>
    </row>
    <row r="24" spans="1:8" ht="24.75" thickBot="1" x14ac:dyDescent="0.6">
      <c r="C24" s="37" t="s">
        <v>1084</v>
      </c>
      <c r="E24" s="110">
        <f>SUM(E17:E23)</f>
        <v>5402000</v>
      </c>
    </row>
    <row r="25" spans="1:8" ht="24.75" thickTop="1" x14ac:dyDescent="0.55000000000000004">
      <c r="B25" s="37" t="s">
        <v>700</v>
      </c>
    </row>
    <row r="26" spans="1:8" x14ac:dyDescent="0.55000000000000004">
      <c r="A26" s="35">
        <v>1</v>
      </c>
      <c r="B26" s="31" t="s">
        <v>876</v>
      </c>
      <c r="C26" s="31" t="s">
        <v>259</v>
      </c>
      <c r="D26" s="35" t="s">
        <v>258</v>
      </c>
      <c r="E26" s="34">
        <v>1861347</v>
      </c>
      <c r="F26" s="35">
        <v>2555</v>
      </c>
      <c r="G26" s="237" t="s">
        <v>976</v>
      </c>
      <c r="H26" s="237" t="s">
        <v>950</v>
      </c>
    </row>
    <row r="27" spans="1:8" x14ac:dyDescent="0.55000000000000004">
      <c r="A27" s="35">
        <v>2</v>
      </c>
      <c r="B27" s="31" t="s">
        <v>876</v>
      </c>
      <c r="C27" s="31" t="s">
        <v>261</v>
      </c>
      <c r="D27" s="35" t="s">
        <v>260</v>
      </c>
      <c r="E27" s="34">
        <v>2989320.96</v>
      </c>
      <c r="F27" s="35">
        <v>2555</v>
      </c>
      <c r="G27" s="236" t="s">
        <v>984</v>
      </c>
      <c r="H27" s="35" t="s">
        <v>950</v>
      </c>
    </row>
    <row r="28" spans="1:8" x14ac:dyDescent="0.55000000000000004">
      <c r="A28" s="35">
        <v>3</v>
      </c>
      <c r="B28" s="31" t="s">
        <v>876</v>
      </c>
      <c r="C28" s="31" t="s">
        <v>919</v>
      </c>
      <c r="D28" s="35" t="s">
        <v>262</v>
      </c>
      <c r="E28" s="34">
        <v>1180000</v>
      </c>
      <c r="F28" s="35" t="s">
        <v>979</v>
      </c>
      <c r="G28" s="237" t="s">
        <v>980</v>
      </c>
      <c r="H28" s="237" t="s">
        <v>938</v>
      </c>
    </row>
    <row r="29" spans="1:8" x14ac:dyDescent="0.55000000000000004">
      <c r="A29" s="35">
        <v>4</v>
      </c>
      <c r="B29" s="31" t="s">
        <v>876</v>
      </c>
      <c r="C29" s="31" t="s">
        <v>265</v>
      </c>
      <c r="D29" s="35" t="s">
        <v>264</v>
      </c>
      <c r="E29" s="34">
        <v>8950000</v>
      </c>
      <c r="F29" s="232" t="s">
        <v>964</v>
      </c>
      <c r="G29" s="34" t="s">
        <v>975</v>
      </c>
      <c r="H29" s="35" t="s">
        <v>938</v>
      </c>
    </row>
    <row r="30" spans="1:8" ht="24.6" customHeight="1" x14ac:dyDescent="0.55000000000000004">
      <c r="A30" s="35">
        <v>5</v>
      </c>
      <c r="B30" s="31" t="s">
        <v>876</v>
      </c>
      <c r="C30" s="31" t="s">
        <v>920</v>
      </c>
      <c r="D30" s="35" t="s">
        <v>266</v>
      </c>
      <c r="E30" s="34">
        <v>1932128.87</v>
      </c>
      <c r="F30" s="35">
        <v>2555</v>
      </c>
      <c r="G30" s="234" t="s">
        <v>970</v>
      </c>
      <c r="H30" s="235" t="s">
        <v>941</v>
      </c>
    </row>
    <row r="31" spans="1:8" ht="46.5" x14ac:dyDescent="0.55000000000000004">
      <c r="A31" s="35">
        <v>6</v>
      </c>
      <c r="B31" s="31" t="s">
        <v>876</v>
      </c>
      <c r="C31" s="31" t="s">
        <v>269</v>
      </c>
      <c r="D31" s="35" t="s">
        <v>268</v>
      </c>
      <c r="E31" s="34">
        <v>994000</v>
      </c>
      <c r="F31" s="35">
        <v>2555</v>
      </c>
      <c r="G31" s="238" t="s">
        <v>963</v>
      </c>
      <c r="H31" s="238" t="s">
        <v>961</v>
      </c>
    </row>
    <row r="32" spans="1:8" x14ac:dyDescent="0.55000000000000004">
      <c r="A32" s="35">
        <v>7</v>
      </c>
      <c r="B32" s="31" t="s">
        <v>876</v>
      </c>
      <c r="C32" s="31" t="s">
        <v>271</v>
      </c>
      <c r="D32" s="35" t="s">
        <v>270</v>
      </c>
      <c r="E32" s="34">
        <v>499000</v>
      </c>
      <c r="F32" s="35">
        <v>2556</v>
      </c>
      <c r="G32" s="31" t="s">
        <v>926</v>
      </c>
      <c r="H32" s="35" t="s">
        <v>957</v>
      </c>
    </row>
    <row r="33" spans="1:15" x14ac:dyDescent="0.55000000000000004">
      <c r="A33" s="35">
        <v>8</v>
      </c>
      <c r="B33" s="31" t="s">
        <v>876</v>
      </c>
      <c r="C33" s="31" t="s">
        <v>273</v>
      </c>
      <c r="D33" s="35" t="s">
        <v>272</v>
      </c>
      <c r="E33" s="34">
        <v>1895000</v>
      </c>
      <c r="F33" s="35" t="s">
        <v>944</v>
      </c>
      <c r="G33" s="239" t="s">
        <v>947</v>
      </c>
      <c r="H33" s="240" t="s">
        <v>948</v>
      </c>
    </row>
    <row r="34" spans="1:15" x14ac:dyDescent="0.55000000000000004">
      <c r="A34" s="35">
        <v>9</v>
      </c>
      <c r="B34" s="31" t="s">
        <v>876</v>
      </c>
      <c r="C34" s="31" t="s">
        <v>275</v>
      </c>
      <c r="D34" s="35" t="s">
        <v>274</v>
      </c>
      <c r="E34" s="34">
        <v>1975000</v>
      </c>
      <c r="F34" s="35" t="s">
        <v>944</v>
      </c>
      <c r="G34" s="239" t="s">
        <v>945</v>
      </c>
      <c r="H34" s="240" t="s">
        <v>946</v>
      </c>
    </row>
    <row r="35" spans="1:15" x14ac:dyDescent="0.55000000000000004">
      <c r="A35" s="35">
        <v>10</v>
      </c>
      <c r="B35" s="31" t="s">
        <v>876</v>
      </c>
      <c r="C35" s="31" t="s">
        <v>921</v>
      </c>
      <c r="D35" s="35" t="s">
        <v>274</v>
      </c>
      <c r="E35" s="34">
        <v>1975000</v>
      </c>
      <c r="F35" s="35">
        <v>2556</v>
      </c>
      <c r="G35" s="31" t="s">
        <v>926</v>
      </c>
      <c r="H35" s="138" t="s">
        <v>938</v>
      </c>
    </row>
    <row r="36" spans="1:15" x14ac:dyDescent="0.55000000000000004">
      <c r="A36" s="35">
        <v>11</v>
      </c>
      <c r="B36" s="31" t="s">
        <v>876</v>
      </c>
      <c r="C36" s="31" t="s">
        <v>922</v>
      </c>
      <c r="D36" s="35" t="s">
        <v>277</v>
      </c>
      <c r="E36" s="34">
        <v>1500000</v>
      </c>
      <c r="F36" s="35" t="s">
        <v>944</v>
      </c>
      <c r="G36" s="239" t="s">
        <v>951</v>
      </c>
      <c r="H36" s="240" t="s">
        <v>939</v>
      </c>
    </row>
    <row r="37" spans="1:15" ht="24.6" customHeight="1" x14ac:dyDescent="0.55000000000000004">
      <c r="A37" s="35">
        <v>12</v>
      </c>
      <c r="B37" s="31" t="s">
        <v>876</v>
      </c>
      <c r="C37" s="31" t="s">
        <v>152</v>
      </c>
      <c r="D37" s="35" t="s">
        <v>277</v>
      </c>
      <c r="E37" s="34">
        <v>1965000</v>
      </c>
      <c r="F37" s="35">
        <v>2556</v>
      </c>
      <c r="G37" s="241" t="s">
        <v>959</v>
      </c>
      <c r="H37" s="242" t="s">
        <v>941</v>
      </c>
    </row>
    <row r="38" spans="1:15" x14ac:dyDescent="0.55000000000000004">
      <c r="A38" s="35">
        <v>13</v>
      </c>
      <c r="B38" s="31" t="s">
        <v>876</v>
      </c>
      <c r="C38" s="31" t="s">
        <v>923</v>
      </c>
      <c r="D38" s="35" t="s">
        <v>279</v>
      </c>
      <c r="E38" s="34">
        <v>1184600</v>
      </c>
      <c r="F38" s="35">
        <v>2556</v>
      </c>
      <c r="G38" s="31" t="s">
        <v>926</v>
      </c>
      <c r="H38" s="35" t="s">
        <v>938</v>
      </c>
    </row>
    <row r="39" spans="1:15" x14ac:dyDescent="0.55000000000000004">
      <c r="A39" s="35">
        <v>14</v>
      </c>
      <c r="B39" s="31" t="s">
        <v>876</v>
      </c>
      <c r="C39" s="31" t="s">
        <v>281</v>
      </c>
      <c r="D39" s="35" t="s">
        <v>77</v>
      </c>
      <c r="E39" s="34">
        <v>1970000</v>
      </c>
      <c r="F39" s="35">
        <v>2556</v>
      </c>
      <c r="G39" s="31" t="s">
        <v>933</v>
      </c>
      <c r="H39" s="35" t="s">
        <v>938</v>
      </c>
    </row>
    <row r="40" spans="1:15" ht="24.6" customHeight="1" x14ac:dyDescent="0.55000000000000004">
      <c r="A40" s="35">
        <v>15</v>
      </c>
      <c r="B40" s="31" t="s">
        <v>876</v>
      </c>
      <c r="C40" s="31" t="s">
        <v>934</v>
      </c>
      <c r="D40" s="35" t="s">
        <v>282</v>
      </c>
      <c r="E40" s="34">
        <v>1199100</v>
      </c>
      <c r="F40" s="35" t="s">
        <v>944</v>
      </c>
      <c r="G40" s="243" t="s">
        <v>954</v>
      </c>
      <c r="H40" s="244" t="s">
        <v>939</v>
      </c>
    </row>
    <row r="41" spans="1:15" x14ac:dyDescent="0.55000000000000004">
      <c r="A41" s="35">
        <v>16</v>
      </c>
      <c r="B41" s="31" t="s">
        <v>876</v>
      </c>
      <c r="C41" s="31" t="s">
        <v>284</v>
      </c>
      <c r="D41" s="35" t="s">
        <v>79</v>
      </c>
      <c r="E41" s="34">
        <v>150000</v>
      </c>
      <c r="F41" s="35" t="s">
        <v>944</v>
      </c>
      <c r="G41" s="492" t="s">
        <v>1110</v>
      </c>
      <c r="H41" s="492"/>
      <c r="I41" s="492"/>
      <c r="J41" s="492"/>
      <c r="K41" s="492"/>
      <c r="L41" s="492"/>
      <c r="M41" s="492"/>
      <c r="N41" s="492"/>
      <c r="O41" s="492"/>
    </row>
    <row r="42" spans="1:15" x14ac:dyDescent="0.55000000000000004">
      <c r="A42" s="35">
        <v>17</v>
      </c>
      <c r="B42" s="31" t="s">
        <v>876</v>
      </c>
      <c r="C42" s="31" t="s">
        <v>286</v>
      </c>
      <c r="D42" s="35" t="s">
        <v>285</v>
      </c>
      <c r="E42" s="34">
        <v>4969000</v>
      </c>
      <c r="F42" s="35" t="s">
        <v>944</v>
      </c>
      <c r="G42" s="245" t="s">
        <v>952</v>
      </c>
      <c r="H42" s="246" t="s">
        <v>953</v>
      </c>
    </row>
    <row r="43" spans="1:15" x14ac:dyDescent="0.55000000000000004">
      <c r="A43" s="35">
        <v>18</v>
      </c>
      <c r="B43" s="31" t="s">
        <v>372</v>
      </c>
      <c r="C43" s="31" t="s">
        <v>78</v>
      </c>
      <c r="D43" s="35" t="s">
        <v>77</v>
      </c>
      <c r="E43" s="34">
        <v>1497800</v>
      </c>
      <c r="F43" s="35" t="s">
        <v>944</v>
      </c>
      <c r="G43" s="239" t="s">
        <v>949</v>
      </c>
      <c r="H43" s="240" t="s">
        <v>950</v>
      </c>
    </row>
    <row r="44" spans="1:15" x14ac:dyDescent="0.55000000000000004">
      <c r="A44" s="35">
        <v>19</v>
      </c>
      <c r="B44" s="31" t="s">
        <v>372</v>
      </c>
      <c r="C44" s="31" t="s">
        <v>80</v>
      </c>
      <c r="D44" s="35" t="s">
        <v>79</v>
      </c>
      <c r="E44" s="34">
        <v>4000000</v>
      </c>
      <c r="F44" s="35" t="s">
        <v>944</v>
      </c>
      <c r="G44" s="243" t="s">
        <v>956</v>
      </c>
      <c r="H44" s="246" t="s">
        <v>937</v>
      </c>
    </row>
    <row r="45" spans="1:15" x14ac:dyDescent="0.55000000000000004">
      <c r="A45" s="35">
        <v>20</v>
      </c>
      <c r="B45" s="31" t="s">
        <v>372</v>
      </c>
      <c r="C45" s="31" t="s">
        <v>82</v>
      </c>
      <c r="D45" s="35" t="s">
        <v>81</v>
      </c>
      <c r="E45" s="34">
        <v>8800000</v>
      </c>
      <c r="F45" s="35">
        <v>2556</v>
      </c>
      <c r="G45" s="234" t="s">
        <v>932</v>
      </c>
      <c r="H45" s="235" t="s">
        <v>937</v>
      </c>
    </row>
    <row r="46" spans="1:15" ht="24.75" thickBot="1" x14ac:dyDescent="0.6">
      <c r="C46" s="37" t="s">
        <v>1085</v>
      </c>
      <c r="E46" s="110">
        <f>SUM(E26:E45)</f>
        <v>51486296.829999998</v>
      </c>
    </row>
    <row r="47" spans="1:15" ht="24.75" thickTop="1" x14ac:dyDescent="0.55000000000000004">
      <c r="B47" s="37" t="s">
        <v>701</v>
      </c>
    </row>
    <row r="48" spans="1:15" x14ac:dyDescent="0.55000000000000004">
      <c r="A48" s="35">
        <v>1</v>
      </c>
      <c r="B48" s="31" t="s">
        <v>876</v>
      </c>
      <c r="C48" s="31" t="s">
        <v>288</v>
      </c>
      <c r="D48" s="35" t="s">
        <v>287</v>
      </c>
      <c r="E48" s="34">
        <v>4986000</v>
      </c>
      <c r="F48" s="35">
        <v>2556</v>
      </c>
      <c r="G48" s="31" t="s">
        <v>935</v>
      </c>
      <c r="H48" s="35" t="s">
        <v>937</v>
      </c>
    </row>
    <row r="49" spans="1:15" ht="24.6" customHeight="1" x14ac:dyDescent="0.55000000000000004">
      <c r="A49" s="35">
        <v>2</v>
      </c>
      <c r="B49" s="31" t="s">
        <v>876</v>
      </c>
      <c r="C49" s="31" t="s">
        <v>290</v>
      </c>
      <c r="D49" s="35" t="s">
        <v>289</v>
      </c>
      <c r="E49" s="34">
        <v>6950000</v>
      </c>
      <c r="F49" s="35">
        <v>2556</v>
      </c>
      <c r="G49" s="234" t="s">
        <v>958</v>
      </c>
      <c r="H49" s="235" t="s">
        <v>938</v>
      </c>
    </row>
    <row r="50" spans="1:15" x14ac:dyDescent="0.55000000000000004">
      <c r="A50" s="35">
        <v>3</v>
      </c>
      <c r="B50" s="31" t="s">
        <v>876</v>
      </c>
      <c r="C50" s="31" t="s">
        <v>292</v>
      </c>
      <c r="D50" s="35" t="s">
        <v>291</v>
      </c>
      <c r="E50" s="34">
        <v>1445000</v>
      </c>
      <c r="F50" s="35" t="s">
        <v>944</v>
      </c>
      <c r="G50" s="243" t="s">
        <v>955</v>
      </c>
      <c r="H50" s="246" t="s">
        <v>937</v>
      </c>
    </row>
    <row r="51" spans="1:15" x14ac:dyDescent="0.55000000000000004">
      <c r="A51" s="35">
        <v>4</v>
      </c>
      <c r="B51" s="31" t="s">
        <v>876</v>
      </c>
      <c r="C51" s="31" t="s">
        <v>936</v>
      </c>
      <c r="D51" s="35" t="s">
        <v>293</v>
      </c>
      <c r="E51" s="34">
        <v>1947000</v>
      </c>
      <c r="F51" s="35">
        <v>2557</v>
      </c>
      <c r="G51" s="31" t="s">
        <v>926</v>
      </c>
    </row>
    <row r="52" spans="1:15" x14ac:dyDescent="0.55000000000000004">
      <c r="A52" s="35">
        <v>5</v>
      </c>
      <c r="B52" s="31" t="s">
        <v>876</v>
      </c>
      <c r="C52" s="31" t="s">
        <v>296</v>
      </c>
      <c r="D52" s="35" t="s">
        <v>295</v>
      </c>
      <c r="E52" s="34">
        <v>800000</v>
      </c>
      <c r="F52" s="35">
        <v>2557</v>
      </c>
      <c r="G52" s="31" t="s">
        <v>926</v>
      </c>
    </row>
    <row r="53" spans="1:15" x14ac:dyDescent="0.55000000000000004">
      <c r="A53" s="35">
        <v>6</v>
      </c>
      <c r="B53" s="31" t="s">
        <v>876</v>
      </c>
      <c r="C53" s="31" t="s">
        <v>298</v>
      </c>
      <c r="D53" s="35" t="s">
        <v>297</v>
      </c>
      <c r="E53" s="34">
        <v>1499000</v>
      </c>
      <c r="F53" s="35">
        <v>2557</v>
      </c>
      <c r="G53" s="31" t="s">
        <v>926</v>
      </c>
    </row>
    <row r="54" spans="1:15" x14ac:dyDescent="0.55000000000000004">
      <c r="A54" s="35">
        <v>7</v>
      </c>
      <c r="B54" s="31" t="s">
        <v>372</v>
      </c>
      <c r="C54" s="31" t="s">
        <v>84</v>
      </c>
      <c r="D54" s="35" t="s">
        <v>83</v>
      </c>
      <c r="E54" s="34">
        <v>1899800</v>
      </c>
      <c r="F54" s="247" t="s">
        <v>1086</v>
      </c>
      <c r="G54" s="118" t="s">
        <v>1093</v>
      </c>
    </row>
    <row r="55" spans="1:15" x14ac:dyDescent="0.55000000000000004">
      <c r="A55" s="35">
        <v>8</v>
      </c>
      <c r="B55" s="31" t="s">
        <v>372</v>
      </c>
      <c r="C55" s="31" t="s">
        <v>86</v>
      </c>
      <c r="D55" s="35" t="s">
        <v>85</v>
      </c>
      <c r="E55" s="34">
        <v>1926933.84</v>
      </c>
      <c r="F55" s="247" t="s">
        <v>1086</v>
      </c>
      <c r="G55" s="118" t="s">
        <v>1093</v>
      </c>
    </row>
    <row r="56" spans="1:15" x14ac:dyDescent="0.55000000000000004">
      <c r="A56" s="35">
        <v>9</v>
      </c>
      <c r="B56" s="31" t="s">
        <v>372</v>
      </c>
      <c r="C56" s="31" t="s">
        <v>88</v>
      </c>
      <c r="D56" s="35" t="s">
        <v>87</v>
      </c>
      <c r="E56" s="34">
        <v>1214700</v>
      </c>
      <c r="F56" s="247" t="s">
        <v>1086</v>
      </c>
      <c r="G56" s="473" t="s">
        <v>1099</v>
      </c>
      <c r="H56" s="473"/>
      <c r="I56" s="473"/>
      <c r="J56" s="473"/>
      <c r="K56" s="473"/>
      <c r="L56" s="473"/>
      <c r="M56" s="473"/>
      <c r="N56" s="473"/>
      <c r="O56" s="473"/>
    </row>
    <row r="57" spans="1:15" ht="24.6" customHeight="1" x14ac:dyDescent="0.55000000000000004">
      <c r="A57" s="35">
        <v>10</v>
      </c>
      <c r="B57" s="31" t="s">
        <v>372</v>
      </c>
      <c r="C57" s="31" t="s">
        <v>89</v>
      </c>
      <c r="D57" s="35" t="s">
        <v>87</v>
      </c>
      <c r="E57" s="34">
        <v>335300</v>
      </c>
      <c r="F57" s="247" t="s">
        <v>1086</v>
      </c>
      <c r="G57" s="473" t="s">
        <v>1099</v>
      </c>
      <c r="H57" s="473"/>
      <c r="I57" s="473"/>
      <c r="J57" s="473"/>
      <c r="K57" s="473"/>
      <c r="L57" s="473"/>
      <c r="M57" s="473"/>
      <c r="N57" s="473"/>
      <c r="O57" s="473"/>
    </row>
    <row r="58" spans="1:15" ht="24.6" customHeight="1" x14ac:dyDescent="0.55000000000000004">
      <c r="A58" s="35">
        <v>11</v>
      </c>
      <c r="B58" s="31" t="s">
        <v>372</v>
      </c>
      <c r="C58" s="31" t="s">
        <v>91</v>
      </c>
      <c r="D58" s="35" t="s">
        <v>90</v>
      </c>
      <c r="E58" s="34">
        <v>800000</v>
      </c>
      <c r="F58" s="248" t="s">
        <v>1086</v>
      </c>
      <c r="G58" s="473" t="s">
        <v>1099</v>
      </c>
      <c r="H58" s="473"/>
      <c r="I58" s="473"/>
      <c r="J58" s="473"/>
      <c r="K58" s="473"/>
      <c r="L58" s="473"/>
      <c r="M58" s="473"/>
      <c r="N58" s="473"/>
      <c r="O58" s="473"/>
    </row>
    <row r="59" spans="1:15" ht="24.75" thickBot="1" x14ac:dyDescent="0.6">
      <c r="C59" s="37" t="s">
        <v>1096</v>
      </c>
      <c r="E59" s="110">
        <f>SUM(E48:E58)</f>
        <v>23803733.84</v>
      </c>
    </row>
    <row r="60" spans="1:15" ht="24.75" thickTop="1" x14ac:dyDescent="0.55000000000000004">
      <c r="B60" s="37" t="s">
        <v>702</v>
      </c>
    </row>
    <row r="61" spans="1:15" x14ac:dyDescent="0.55000000000000004">
      <c r="A61" s="35">
        <v>1</v>
      </c>
      <c r="B61" s="31" t="s">
        <v>876</v>
      </c>
      <c r="C61" s="31" t="s">
        <v>300</v>
      </c>
      <c r="D61" s="35" t="s">
        <v>299</v>
      </c>
      <c r="E61" s="34">
        <v>1799000</v>
      </c>
      <c r="F61" s="35">
        <v>2557</v>
      </c>
      <c r="G61" s="31" t="s">
        <v>926</v>
      </c>
    </row>
    <row r="62" spans="1:15" x14ac:dyDescent="0.55000000000000004">
      <c r="A62" s="35">
        <v>2</v>
      </c>
      <c r="B62" s="31" t="s">
        <v>876</v>
      </c>
      <c r="C62" s="31" t="s">
        <v>302</v>
      </c>
      <c r="D62" s="35" t="s">
        <v>301</v>
      </c>
      <c r="E62" s="34">
        <v>1259999</v>
      </c>
      <c r="F62" s="35">
        <v>2557</v>
      </c>
      <c r="G62" s="31" t="s">
        <v>926</v>
      </c>
    </row>
    <row r="63" spans="1:15" x14ac:dyDescent="0.55000000000000004">
      <c r="A63" s="35">
        <v>3</v>
      </c>
      <c r="B63" s="31" t="s">
        <v>876</v>
      </c>
      <c r="C63" s="31" t="s">
        <v>304</v>
      </c>
      <c r="D63" s="35" t="s">
        <v>303</v>
      </c>
      <c r="E63" s="34">
        <v>9950000</v>
      </c>
      <c r="F63" s="35">
        <v>2558</v>
      </c>
      <c r="G63" s="31" t="s">
        <v>931</v>
      </c>
    </row>
    <row r="64" spans="1:15" x14ac:dyDescent="0.55000000000000004">
      <c r="A64" s="35">
        <v>4</v>
      </c>
      <c r="B64" s="31" t="s">
        <v>374</v>
      </c>
      <c r="C64" s="31" t="s">
        <v>23</v>
      </c>
      <c r="D64" s="35" t="s">
        <v>22</v>
      </c>
      <c r="E64" s="34">
        <v>1899000</v>
      </c>
      <c r="F64" s="35">
        <v>2557</v>
      </c>
      <c r="G64" s="31" t="s">
        <v>926</v>
      </c>
    </row>
    <row r="65" spans="1:13" x14ac:dyDescent="0.55000000000000004">
      <c r="A65" s="35">
        <v>5</v>
      </c>
      <c r="B65" s="31" t="s">
        <v>374</v>
      </c>
      <c r="C65" s="31" t="s">
        <v>25</v>
      </c>
      <c r="D65" s="35" t="s">
        <v>24</v>
      </c>
      <c r="E65" s="34">
        <v>1490000</v>
      </c>
      <c r="F65" s="35">
        <v>2557</v>
      </c>
      <c r="G65" s="31" t="s">
        <v>926</v>
      </c>
    </row>
    <row r="66" spans="1:13" x14ac:dyDescent="0.55000000000000004">
      <c r="A66" s="35">
        <v>6</v>
      </c>
      <c r="B66" s="31" t="s">
        <v>372</v>
      </c>
      <c r="C66" s="31" t="s">
        <v>93</v>
      </c>
      <c r="D66" s="35" t="s">
        <v>92</v>
      </c>
      <c r="E66" s="34">
        <v>5255700</v>
      </c>
      <c r="F66" s="35">
        <v>2558</v>
      </c>
      <c r="G66" s="31" t="s">
        <v>930</v>
      </c>
    </row>
    <row r="67" spans="1:13" x14ac:dyDescent="0.55000000000000004">
      <c r="A67" s="35">
        <v>7</v>
      </c>
      <c r="B67" s="31" t="s">
        <v>372</v>
      </c>
      <c r="C67" s="31" t="s">
        <v>95</v>
      </c>
      <c r="D67" s="35" t="s">
        <v>94</v>
      </c>
      <c r="E67" s="34">
        <v>539000</v>
      </c>
      <c r="F67" s="35">
        <v>2558</v>
      </c>
      <c r="G67" s="31" t="s">
        <v>931</v>
      </c>
    </row>
    <row r="68" spans="1:13" x14ac:dyDescent="0.55000000000000004">
      <c r="A68" s="35">
        <v>8</v>
      </c>
      <c r="B68" s="193" t="s">
        <v>372</v>
      </c>
      <c r="C68" s="193" t="s">
        <v>97</v>
      </c>
      <c r="D68" s="139" t="s">
        <v>96</v>
      </c>
      <c r="E68" s="195">
        <v>3981497</v>
      </c>
      <c r="F68" s="35" t="s">
        <v>1123</v>
      </c>
    </row>
    <row r="69" spans="1:13" ht="24.75" thickBot="1" x14ac:dyDescent="0.6">
      <c r="C69" s="37" t="s">
        <v>1097</v>
      </c>
      <c r="E69" s="110">
        <f>SUM(E61:E68)</f>
        <v>26174196</v>
      </c>
    </row>
    <row r="70" spans="1:13" ht="24.75" thickTop="1" x14ac:dyDescent="0.55000000000000004">
      <c r="B70" s="37" t="s">
        <v>703</v>
      </c>
    </row>
    <row r="71" spans="1:13" x14ac:dyDescent="0.55000000000000004">
      <c r="A71" s="35">
        <v>1</v>
      </c>
      <c r="B71" s="31" t="s">
        <v>379</v>
      </c>
      <c r="C71" s="31" t="s">
        <v>874</v>
      </c>
      <c r="D71" s="35" t="s">
        <v>366</v>
      </c>
      <c r="E71" s="107">
        <v>479000</v>
      </c>
      <c r="F71" s="35">
        <v>2559</v>
      </c>
      <c r="G71" s="31" t="s">
        <v>929</v>
      </c>
    </row>
    <row r="72" spans="1:13" x14ac:dyDescent="0.55000000000000004">
      <c r="A72" s="35">
        <v>2</v>
      </c>
      <c r="B72" s="31" t="s">
        <v>378</v>
      </c>
      <c r="C72" s="31" t="s">
        <v>875</v>
      </c>
      <c r="D72" s="35" t="s">
        <v>357</v>
      </c>
      <c r="E72" s="107">
        <v>29900000</v>
      </c>
      <c r="F72" s="35">
        <v>2558</v>
      </c>
      <c r="G72" s="31" t="s">
        <v>931</v>
      </c>
    </row>
    <row r="73" spans="1:13" x14ac:dyDescent="0.55000000000000004">
      <c r="A73" s="35">
        <v>3</v>
      </c>
      <c r="B73" s="31" t="s">
        <v>377</v>
      </c>
      <c r="C73" s="31" t="s">
        <v>348</v>
      </c>
      <c r="D73" s="35" t="s">
        <v>347</v>
      </c>
      <c r="E73" s="107">
        <v>48000000</v>
      </c>
      <c r="F73" s="35">
        <v>2552</v>
      </c>
      <c r="G73" s="249" t="s">
        <v>1000</v>
      </c>
      <c r="H73" s="249" t="s">
        <v>966</v>
      </c>
    </row>
    <row r="74" spans="1:13" x14ac:dyDescent="0.55000000000000004">
      <c r="A74" s="35">
        <v>4</v>
      </c>
      <c r="B74" s="31" t="s">
        <v>372</v>
      </c>
      <c r="C74" s="31" t="s">
        <v>99</v>
      </c>
      <c r="D74" s="35" t="s">
        <v>98</v>
      </c>
      <c r="E74" s="34">
        <v>1845000</v>
      </c>
      <c r="F74" s="476" t="s">
        <v>916</v>
      </c>
      <c r="G74" s="476"/>
      <c r="H74" s="476"/>
      <c r="I74" s="476"/>
      <c r="J74" s="476"/>
      <c r="K74" s="476"/>
      <c r="L74" s="476"/>
      <c r="M74" s="476"/>
    </row>
    <row r="75" spans="1:13" x14ac:dyDescent="0.55000000000000004">
      <c r="A75" s="35">
        <v>5</v>
      </c>
      <c r="B75" s="31" t="s">
        <v>372</v>
      </c>
      <c r="C75" s="31" t="s">
        <v>101</v>
      </c>
      <c r="D75" s="35" t="s">
        <v>100</v>
      </c>
      <c r="E75" s="34">
        <v>3961500</v>
      </c>
      <c r="F75" s="35">
        <v>2559</v>
      </c>
      <c r="G75" s="31" t="s">
        <v>928</v>
      </c>
    </row>
    <row r="76" spans="1:13" ht="24.75" thickBot="1" x14ac:dyDescent="0.6">
      <c r="C76" s="37" t="s">
        <v>1088</v>
      </c>
      <c r="E76" s="110">
        <f>SUM(E71:E75)</f>
        <v>84185500</v>
      </c>
    </row>
    <row r="77" spans="1:13" ht="24.75" thickTop="1" x14ac:dyDescent="0.55000000000000004">
      <c r="B77" s="37" t="s">
        <v>868</v>
      </c>
    </row>
    <row r="78" spans="1:13" x14ac:dyDescent="0.55000000000000004">
      <c r="A78" s="35">
        <v>1</v>
      </c>
      <c r="B78" s="31" t="s">
        <v>377</v>
      </c>
      <c r="C78" s="31" t="s">
        <v>349</v>
      </c>
      <c r="D78" s="35" t="s">
        <v>26</v>
      </c>
      <c r="E78" s="107">
        <v>10400000</v>
      </c>
      <c r="F78" s="35">
        <v>2552</v>
      </c>
      <c r="G78" s="249" t="s">
        <v>1014</v>
      </c>
      <c r="H78" s="249" t="s">
        <v>966</v>
      </c>
    </row>
    <row r="79" spans="1:13" x14ac:dyDescent="0.55000000000000004">
      <c r="A79" s="35">
        <v>2</v>
      </c>
      <c r="B79" s="31" t="s">
        <v>377</v>
      </c>
      <c r="C79" s="31" t="s">
        <v>1219</v>
      </c>
      <c r="D79" s="35" t="s">
        <v>26</v>
      </c>
      <c r="E79" s="107">
        <v>800000</v>
      </c>
      <c r="F79" s="164" t="s">
        <v>1041</v>
      </c>
      <c r="G79" s="250" t="s">
        <v>1218</v>
      </c>
    </row>
    <row r="80" spans="1:13" x14ac:dyDescent="0.55000000000000004">
      <c r="A80" s="35">
        <v>3</v>
      </c>
      <c r="B80" s="31" t="s">
        <v>377</v>
      </c>
      <c r="C80" s="31" t="s">
        <v>1221</v>
      </c>
      <c r="D80" s="35" t="s">
        <v>26</v>
      </c>
      <c r="E80" s="107">
        <v>400000</v>
      </c>
      <c r="F80" s="164" t="s">
        <v>1041</v>
      </c>
      <c r="G80" s="250" t="s">
        <v>1220</v>
      </c>
    </row>
    <row r="81" spans="1:15" x14ac:dyDescent="0.55000000000000004">
      <c r="A81" s="35">
        <v>4</v>
      </c>
      <c r="B81" s="193" t="s">
        <v>376</v>
      </c>
      <c r="C81" s="193" t="s">
        <v>337</v>
      </c>
      <c r="D81" s="139" t="s">
        <v>26</v>
      </c>
      <c r="E81" s="251">
        <v>6750000</v>
      </c>
      <c r="F81" s="201" t="s">
        <v>1089</v>
      </c>
      <c r="G81" s="193" t="s">
        <v>1131</v>
      </c>
    </row>
    <row r="82" spans="1:15" x14ac:dyDescent="0.55000000000000004">
      <c r="A82" s="35">
        <v>5</v>
      </c>
      <c r="B82" s="31" t="s">
        <v>376</v>
      </c>
      <c r="C82" s="193" t="s">
        <v>338</v>
      </c>
      <c r="D82" s="35" t="s">
        <v>26</v>
      </c>
      <c r="E82" s="107">
        <v>2997600</v>
      </c>
      <c r="F82" s="35">
        <v>2553</v>
      </c>
      <c r="G82" s="233" t="s">
        <v>989</v>
      </c>
      <c r="H82" s="233" t="s">
        <v>990</v>
      </c>
    </row>
    <row r="83" spans="1:15" x14ac:dyDescent="0.55000000000000004">
      <c r="A83" s="35">
        <v>6</v>
      </c>
      <c r="B83" s="31" t="s">
        <v>376</v>
      </c>
      <c r="C83" s="31" t="s">
        <v>339</v>
      </c>
      <c r="D83" s="35" t="s">
        <v>26</v>
      </c>
      <c r="E83" s="107">
        <v>1600000</v>
      </c>
      <c r="F83" s="35">
        <v>2552</v>
      </c>
      <c r="G83" s="249" t="s">
        <v>1014</v>
      </c>
      <c r="H83" s="249" t="s">
        <v>966</v>
      </c>
    </row>
    <row r="84" spans="1:15" x14ac:dyDescent="0.55000000000000004">
      <c r="A84" s="35">
        <v>7</v>
      </c>
      <c r="B84" s="31" t="s">
        <v>374</v>
      </c>
      <c r="C84" s="31" t="s">
        <v>1009</v>
      </c>
      <c r="D84" s="35" t="s">
        <v>26</v>
      </c>
      <c r="E84" s="34">
        <v>3200000</v>
      </c>
      <c r="F84" s="35">
        <v>2552</v>
      </c>
      <c r="G84" s="252" t="s">
        <v>1008</v>
      </c>
      <c r="H84" s="35" t="s">
        <v>961</v>
      </c>
    </row>
    <row r="85" spans="1:15" x14ac:dyDescent="0.55000000000000004">
      <c r="A85" s="35">
        <v>8</v>
      </c>
      <c r="B85" s="31" t="s">
        <v>374</v>
      </c>
      <c r="C85" s="31" t="s">
        <v>28</v>
      </c>
      <c r="D85" s="35" t="s">
        <v>26</v>
      </c>
      <c r="E85" s="34">
        <v>3284000</v>
      </c>
      <c r="F85" s="35" t="s">
        <v>992</v>
      </c>
      <c r="G85" s="473" t="s">
        <v>1028</v>
      </c>
      <c r="H85" s="473"/>
      <c r="I85" s="473"/>
      <c r="J85" s="473"/>
      <c r="K85" s="473"/>
      <c r="L85" s="473"/>
      <c r="M85" s="473"/>
      <c r="N85" s="473"/>
      <c r="O85" s="473"/>
    </row>
    <row r="86" spans="1:15" x14ac:dyDescent="0.55000000000000004">
      <c r="A86" s="35">
        <v>9</v>
      </c>
      <c r="B86" s="31" t="s">
        <v>372</v>
      </c>
      <c r="C86" s="31" t="s">
        <v>103</v>
      </c>
      <c r="D86" s="35" t="s">
        <v>102</v>
      </c>
      <c r="E86" s="34">
        <v>7560000</v>
      </c>
      <c r="F86" s="35">
        <v>2559</v>
      </c>
      <c r="G86" s="31" t="s">
        <v>927</v>
      </c>
      <c r="H86" s="35" t="s">
        <v>953</v>
      </c>
    </row>
    <row r="87" spans="1:15" x14ac:dyDescent="0.55000000000000004">
      <c r="A87" s="35">
        <v>10</v>
      </c>
      <c r="B87" s="31" t="s">
        <v>372</v>
      </c>
      <c r="C87" s="31" t="s">
        <v>105</v>
      </c>
      <c r="D87" s="35" t="s">
        <v>104</v>
      </c>
      <c r="E87" s="34">
        <v>300000</v>
      </c>
      <c r="F87" s="489" t="s">
        <v>1243</v>
      </c>
      <c r="G87" s="489"/>
      <c r="H87" s="489"/>
      <c r="I87" s="489"/>
      <c r="J87" s="489"/>
      <c r="K87" s="489"/>
      <c r="L87" s="489"/>
      <c r="M87" s="489"/>
      <c r="N87" s="489"/>
    </row>
    <row r="88" spans="1:15" x14ac:dyDescent="0.55000000000000004">
      <c r="A88" s="35">
        <v>11</v>
      </c>
      <c r="B88" s="31" t="s">
        <v>372</v>
      </c>
      <c r="C88" s="31" t="s">
        <v>106</v>
      </c>
      <c r="D88" s="35" t="s">
        <v>104</v>
      </c>
      <c r="E88" s="34">
        <v>300000</v>
      </c>
      <c r="F88" s="489" t="s">
        <v>1243</v>
      </c>
      <c r="G88" s="489"/>
      <c r="H88" s="489"/>
      <c r="I88" s="489"/>
      <c r="J88" s="489"/>
      <c r="K88" s="489"/>
      <c r="L88" s="489"/>
      <c r="M88" s="489"/>
      <c r="N88" s="489"/>
    </row>
    <row r="89" spans="1:15" x14ac:dyDescent="0.55000000000000004">
      <c r="A89" s="35">
        <v>12</v>
      </c>
      <c r="B89" s="31" t="s">
        <v>372</v>
      </c>
      <c r="C89" s="31" t="s">
        <v>108</v>
      </c>
      <c r="D89" s="35" t="s">
        <v>107</v>
      </c>
      <c r="E89" s="34">
        <v>300000</v>
      </c>
      <c r="F89" s="489" t="s">
        <v>1243</v>
      </c>
      <c r="G89" s="489"/>
      <c r="H89" s="489"/>
      <c r="I89" s="489"/>
      <c r="J89" s="489"/>
      <c r="K89" s="489"/>
      <c r="L89" s="489"/>
      <c r="M89" s="489"/>
      <c r="N89" s="489"/>
    </row>
    <row r="90" spans="1:15" x14ac:dyDescent="0.55000000000000004">
      <c r="A90" s="35">
        <v>13</v>
      </c>
      <c r="B90" s="31" t="s">
        <v>372</v>
      </c>
      <c r="C90" s="31" t="s">
        <v>110</v>
      </c>
      <c r="D90" s="35" t="s">
        <v>109</v>
      </c>
      <c r="E90" s="34">
        <v>3508030</v>
      </c>
      <c r="F90" s="35">
        <v>2559</v>
      </c>
      <c r="G90" s="31" t="s">
        <v>924</v>
      </c>
    </row>
    <row r="91" spans="1:15" x14ac:dyDescent="0.55000000000000004">
      <c r="A91" s="35">
        <v>14</v>
      </c>
      <c r="B91" s="31" t="s">
        <v>372</v>
      </c>
      <c r="C91" s="31" t="s">
        <v>111</v>
      </c>
      <c r="D91" s="35" t="s">
        <v>109</v>
      </c>
      <c r="E91" s="34">
        <v>2886700</v>
      </c>
      <c r="F91" s="35">
        <v>2559</v>
      </c>
      <c r="G91" s="31" t="s">
        <v>924</v>
      </c>
    </row>
    <row r="92" spans="1:15" ht="24.75" thickBot="1" x14ac:dyDescent="0.6">
      <c r="C92" s="37" t="s">
        <v>1213</v>
      </c>
      <c r="E92" s="110">
        <f>SUM(E78:E91)</f>
        <v>44286330</v>
      </c>
    </row>
    <row r="93" spans="1:15" ht="24.75" thickTop="1" x14ac:dyDescent="0.55000000000000004">
      <c r="B93" s="37" t="s">
        <v>704</v>
      </c>
    </row>
    <row r="94" spans="1:15" ht="27.75" x14ac:dyDescent="0.55000000000000004">
      <c r="A94" s="35">
        <v>1</v>
      </c>
      <c r="B94" s="37" t="s">
        <v>876</v>
      </c>
      <c r="C94" s="31" t="s">
        <v>306</v>
      </c>
      <c r="D94" s="35" t="s">
        <v>305</v>
      </c>
      <c r="E94" s="34">
        <v>10363100</v>
      </c>
      <c r="F94" s="248" t="s">
        <v>1091</v>
      </c>
      <c r="G94" s="490" t="s">
        <v>1125</v>
      </c>
      <c r="H94" s="490"/>
      <c r="I94" s="490"/>
    </row>
    <row r="95" spans="1:15" x14ac:dyDescent="0.55000000000000004">
      <c r="A95" s="35">
        <v>2</v>
      </c>
      <c r="B95" s="31" t="s">
        <v>372</v>
      </c>
      <c r="C95" s="31" t="s">
        <v>113</v>
      </c>
      <c r="D95" s="35" t="s">
        <v>112</v>
      </c>
      <c r="E95" s="34">
        <v>1807630</v>
      </c>
      <c r="F95" s="253" t="s">
        <v>1244</v>
      </c>
    </row>
    <row r="96" spans="1:15" x14ac:dyDescent="0.55000000000000004">
      <c r="A96" s="35">
        <v>3</v>
      </c>
      <c r="B96" s="31" t="s">
        <v>372</v>
      </c>
      <c r="C96" s="31" t="s">
        <v>925</v>
      </c>
      <c r="D96" s="35" t="s">
        <v>114</v>
      </c>
      <c r="E96" s="34">
        <v>12238200</v>
      </c>
      <c r="F96" s="248" t="s">
        <v>1091</v>
      </c>
      <c r="G96" s="473" t="s">
        <v>1124</v>
      </c>
      <c r="H96" s="473"/>
      <c r="I96" s="473"/>
      <c r="J96" s="473"/>
      <c r="K96" s="473"/>
      <c r="L96" s="473"/>
      <c r="M96" s="473"/>
      <c r="N96" s="473"/>
      <c r="O96" s="473"/>
    </row>
    <row r="97" spans="1:15" ht="24.75" thickBot="1" x14ac:dyDescent="0.6">
      <c r="C97" s="37" t="s">
        <v>1214</v>
      </c>
      <c r="E97" s="110">
        <f>SUM(E94:E96)</f>
        <v>24408930</v>
      </c>
    </row>
    <row r="98" spans="1:15" ht="24.75" thickTop="1" x14ac:dyDescent="0.55000000000000004">
      <c r="B98" s="37" t="s">
        <v>869</v>
      </c>
    </row>
    <row r="99" spans="1:15" x14ac:dyDescent="0.55000000000000004">
      <c r="A99" s="35">
        <v>1</v>
      </c>
      <c r="B99" s="31" t="s">
        <v>376</v>
      </c>
      <c r="C99" s="31" t="s">
        <v>341</v>
      </c>
      <c r="D99" s="35" t="s">
        <v>340</v>
      </c>
      <c r="E99" s="34">
        <v>5151054.41</v>
      </c>
      <c r="F99" s="470" t="s">
        <v>911</v>
      </c>
      <c r="G99" s="471"/>
      <c r="H99" s="471"/>
      <c r="I99" s="471"/>
      <c r="J99" s="471"/>
      <c r="K99" s="472"/>
    </row>
    <row r="100" spans="1:15" x14ac:dyDescent="0.55000000000000004">
      <c r="A100" s="35">
        <v>2</v>
      </c>
      <c r="B100" s="31" t="s">
        <v>876</v>
      </c>
      <c r="C100" s="31" t="s">
        <v>308</v>
      </c>
      <c r="D100" s="35" t="s">
        <v>307</v>
      </c>
      <c r="E100" s="34">
        <v>4054172.5</v>
      </c>
      <c r="F100" s="248" t="s">
        <v>1091</v>
      </c>
      <c r="G100" s="473" t="s">
        <v>1127</v>
      </c>
      <c r="H100" s="473"/>
      <c r="I100" s="473"/>
      <c r="J100" s="473"/>
      <c r="K100" s="473"/>
      <c r="L100" s="473"/>
      <c r="M100" s="473"/>
      <c r="N100" s="473"/>
      <c r="O100" s="473"/>
    </row>
    <row r="101" spans="1:15" x14ac:dyDescent="0.55000000000000004">
      <c r="A101" s="35">
        <v>3</v>
      </c>
      <c r="B101" s="31" t="s">
        <v>876</v>
      </c>
      <c r="C101" s="31" t="s">
        <v>309</v>
      </c>
      <c r="D101" s="35" t="s">
        <v>29</v>
      </c>
      <c r="E101" s="34">
        <v>5980000</v>
      </c>
      <c r="F101" s="35" t="s">
        <v>992</v>
      </c>
      <c r="G101" s="31" t="s">
        <v>993</v>
      </c>
      <c r="H101" s="35" t="s">
        <v>968</v>
      </c>
    </row>
    <row r="102" spans="1:15" x14ac:dyDescent="0.55000000000000004">
      <c r="A102" s="35">
        <v>4</v>
      </c>
      <c r="B102" s="31" t="s">
        <v>876</v>
      </c>
      <c r="C102" s="31" t="s">
        <v>310</v>
      </c>
      <c r="D102" s="35" t="s">
        <v>29</v>
      </c>
      <c r="E102" s="34">
        <v>1709000</v>
      </c>
      <c r="F102" s="35" t="s">
        <v>992</v>
      </c>
      <c r="G102" s="31" t="s">
        <v>993</v>
      </c>
      <c r="H102" s="35" t="s">
        <v>968</v>
      </c>
    </row>
    <row r="103" spans="1:15" x14ac:dyDescent="0.55000000000000004">
      <c r="A103" s="35">
        <v>5</v>
      </c>
      <c r="B103" s="31" t="s">
        <v>876</v>
      </c>
      <c r="C103" s="31" t="s">
        <v>311</v>
      </c>
      <c r="D103" s="35" t="s">
        <v>29</v>
      </c>
      <c r="E103" s="34">
        <v>11561040.539999999</v>
      </c>
      <c r="F103" s="35" t="s">
        <v>992</v>
      </c>
      <c r="G103" s="31" t="s">
        <v>993</v>
      </c>
      <c r="H103" s="35" t="s">
        <v>968</v>
      </c>
    </row>
    <row r="104" spans="1:15" x14ac:dyDescent="0.55000000000000004">
      <c r="A104" s="35">
        <v>6</v>
      </c>
      <c r="B104" s="31" t="s">
        <v>876</v>
      </c>
      <c r="C104" s="31" t="s">
        <v>312</v>
      </c>
      <c r="D104" s="35" t="s">
        <v>29</v>
      </c>
      <c r="E104" s="34">
        <v>1672900</v>
      </c>
      <c r="F104" s="35" t="s">
        <v>992</v>
      </c>
      <c r="G104" s="31" t="s">
        <v>993</v>
      </c>
      <c r="H104" s="35" t="s">
        <v>968</v>
      </c>
    </row>
    <row r="105" spans="1:15" x14ac:dyDescent="0.55000000000000004">
      <c r="A105" s="35">
        <v>7</v>
      </c>
      <c r="B105" s="31" t="s">
        <v>876</v>
      </c>
      <c r="C105" s="31" t="s">
        <v>313</v>
      </c>
      <c r="D105" s="35" t="s">
        <v>29</v>
      </c>
      <c r="E105" s="34">
        <v>857800</v>
      </c>
      <c r="F105" s="35" t="s">
        <v>992</v>
      </c>
      <c r="G105" s="31" t="s">
        <v>993</v>
      </c>
      <c r="H105" s="35" t="s">
        <v>968</v>
      </c>
    </row>
    <row r="106" spans="1:15" x14ac:dyDescent="0.55000000000000004">
      <c r="A106" s="35">
        <v>8</v>
      </c>
      <c r="B106" s="31" t="s">
        <v>876</v>
      </c>
      <c r="C106" s="31" t="s">
        <v>314</v>
      </c>
      <c r="D106" s="35" t="s">
        <v>29</v>
      </c>
      <c r="E106" s="34">
        <v>72200</v>
      </c>
      <c r="F106" s="164" t="s">
        <v>1041</v>
      </c>
      <c r="G106" s="473" t="s">
        <v>1115</v>
      </c>
      <c r="H106" s="473"/>
      <c r="I106" s="473"/>
      <c r="J106" s="473"/>
      <c r="K106" s="473"/>
      <c r="L106" s="473"/>
      <c r="M106" s="473"/>
      <c r="N106" s="473"/>
      <c r="O106" s="473"/>
    </row>
    <row r="107" spans="1:15" x14ac:dyDescent="0.55000000000000004">
      <c r="A107" s="35">
        <v>9</v>
      </c>
      <c r="B107" s="31" t="s">
        <v>876</v>
      </c>
      <c r="C107" s="31" t="s">
        <v>315</v>
      </c>
      <c r="D107" s="35" t="s">
        <v>29</v>
      </c>
      <c r="E107" s="34">
        <v>1293000</v>
      </c>
      <c r="F107" s="35">
        <v>2555</v>
      </c>
      <c r="G107" s="31" t="s">
        <v>967</v>
      </c>
      <c r="H107" s="35" t="s">
        <v>968</v>
      </c>
    </row>
    <row r="108" spans="1:15" s="141" customFormat="1" ht="29.45" customHeight="1" x14ac:dyDescent="0.2">
      <c r="A108" s="140">
        <v>10</v>
      </c>
      <c r="B108" s="141" t="s">
        <v>876</v>
      </c>
      <c r="C108" s="141" t="s">
        <v>261</v>
      </c>
      <c r="D108" s="140" t="s">
        <v>29</v>
      </c>
      <c r="E108" s="142">
        <v>2984867.39</v>
      </c>
      <c r="F108" s="140">
        <v>2555</v>
      </c>
      <c r="G108" s="254" t="s">
        <v>969</v>
      </c>
      <c r="H108" s="140" t="s">
        <v>968</v>
      </c>
    </row>
    <row r="109" spans="1:15" x14ac:dyDescent="0.55000000000000004">
      <c r="A109" s="35">
        <v>11</v>
      </c>
      <c r="B109" s="31" t="s">
        <v>876</v>
      </c>
      <c r="C109" s="31" t="s">
        <v>316</v>
      </c>
      <c r="D109" s="35" t="s">
        <v>29</v>
      </c>
      <c r="E109" s="34">
        <v>399000</v>
      </c>
      <c r="F109" s="140" t="s">
        <v>979</v>
      </c>
      <c r="G109" s="31" t="s">
        <v>982</v>
      </c>
      <c r="H109" s="35" t="s">
        <v>957</v>
      </c>
    </row>
    <row r="110" spans="1:15" x14ac:dyDescent="0.55000000000000004">
      <c r="A110" s="35">
        <v>12</v>
      </c>
      <c r="B110" s="31" t="s">
        <v>876</v>
      </c>
      <c r="C110" s="31" t="s">
        <v>317</v>
      </c>
      <c r="D110" s="35" t="s">
        <v>29</v>
      </c>
      <c r="E110" s="34">
        <v>997900</v>
      </c>
      <c r="F110" s="35">
        <v>2555</v>
      </c>
      <c r="G110" s="31" t="s">
        <v>967</v>
      </c>
      <c r="H110" s="35" t="s">
        <v>968</v>
      </c>
    </row>
    <row r="111" spans="1:15" x14ac:dyDescent="0.55000000000000004">
      <c r="A111" s="35">
        <v>13</v>
      </c>
      <c r="B111" s="31" t="s">
        <v>876</v>
      </c>
      <c r="C111" s="31" t="s">
        <v>318</v>
      </c>
      <c r="D111" s="35" t="s">
        <v>29</v>
      </c>
      <c r="E111" s="34">
        <v>3580000</v>
      </c>
      <c r="F111" s="35">
        <v>2555</v>
      </c>
      <c r="G111" s="31" t="s">
        <v>967</v>
      </c>
      <c r="H111" s="35" t="s">
        <v>968</v>
      </c>
    </row>
    <row r="112" spans="1:15" x14ac:dyDescent="0.55000000000000004">
      <c r="A112" s="35">
        <v>14</v>
      </c>
      <c r="B112" s="31" t="s">
        <v>876</v>
      </c>
      <c r="C112" s="31" t="s">
        <v>319</v>
      </c>
      <c r="D112" s="35" t="s">
        <v>29</v>
      </c>
      <c r="E112" s="34">
        <v>4170000</v>
      </c>
      <c r="F112" s="35">
        <v>2555</v>
      </c>
      <c r="G112" s="31" t="s">
        <v>967</v>
      </c>
      <c r="H112" s="35" t="s">
        <v>968</v>
      </c>
    </row>
    <row r="113" spans="1:15" x14ac:dyDescent="0.55000000000000004">
      <c r="A113" s="35">
        <v>15</v>
      </c>
      <c r="B113" s="31" t="s">
        <v>876</v>
      </c>
      <c r="C113" s="31" t="s">
        <v>877</v>
      </c>
      <c r="D113" s="35" t="s">
        <v>29</v>
      </c>
      <c r="E113" s="34">
        <v>4509000</v>
      </c>
      <c r="F113" s="35">
        <v>2555</v>
      </c>
      <c r="G113" s="31" t="s">
        <v>967</v>
      </c>
      <c r="H113" s="35" t="s">
        <v>968</v>
      </c>
    </row>
    <row r="114" spans="1:15" x14ac:dyDescent="0.55000000000000004">
      <c r="A114" s="35">
        <v>16</v>
      </c>
      <c r="B114" s="31" t="s">
        <v>876</v>
      </c>
      <c r="C114" s="31" t="s">
        <v>322</v>
      </c>
      <c r="D114" s="35" t="s">
        <v>29</v>
      </c>
      <c r="E114" s="34">
        <v>4900000</v>
      </c>
      <c r="F114" s="35">
        <v>2554</v>
      </c>
      <c r="G114" s="473" t="s">
        <v>1042</v>
      </c>
      <c r="H114" s="473"/>
      <c r="I114" s="473"/>
      <c r="J114" s="473"/>
      <c r="K114" s="473"/>
      <c r="L114" s="473"/>
      <c r="M114" s="473"/>
      <c r="N114" s="473"/>
      <c r="O114" s="473"/>
    </row>
    <row r="115" spans="1:15" x14ac:dyDescent="0.55000000000000004">
      <c r="A115" s="35">
        <v>17</v>
      </c>
      <c r="B115" s="31" t="s">
        <v>374</v>
      </c>
      <c r="C115" s="31" t="s">
        <v>30</v>
      </c>
      <c r="D115" s="35" t="s">
        <v>29</v>
      </c>
      <c r="E115" s="34">
        <v>1213000</v>
      </c>
      <c r="F115" s="232" t="s">
        <v>985</v>
      </c>
      <c r="G115" s="233" t="s">
        <v>986</v>
      </c>
      <c r="H115" s="233" t="s">
        <v>988</v>
      </c>
    </row>
    <row r="116" spans="1:15" x14ac:dyDescent="0.55000000000000004">
      <c r="A116" s="35">
        <v>18</v>
      </c>
      <c r="B116" s="31" t="s">
        <v>374</v>
      </c>
      <c r="C116" s="31" t="s">
        <v>31</v>
      </c>
      <c r="D116" s="35" t="s">
        <v>29</v>
      </c>
      <c r="E116" s="34">
        <v>3000000</v>
      </c>
      <c r="F116" s="35">
        <v>2552</v>
      </c>
      <c r="G116" s="255" t="s">
        <v>1010</v>
      </c>
      <c r="H116" s="35" t="s">
        <v>941</v>
      </c>
    </row>
    <row r="117" spans="1:15" x14ac:dyDescent="0.55000000000000004">
      <c r="A117" s="35">
        <v>19</v>
      </c>
      <c r="B117" s="31" t="s">
        <v>374</v>
      </c>
      <c r="C117" s="31" t="s">
        <v>32</v>
      </c>
      <c r="D117" s="35" t="s">
        <v>29</v>
      </c>
      <c r="E117" s="34">
        <v>4440000</v>
      </c>
      <c r="F117" s="35" t="s">
        <v>992</v>
      </c>
      <c r="G117" s="256" t="s">
        <v>995</v>
      </c>
      <c r="H117" s="35" t="s">
        <v>994</v>
      </c>
    </row>
    <row r="118" spans="1:15" ht="27.75" x14ac:dyDescent="0.65">
      <c r="A118" s="35">
        <v>20</v>
      </c>
      <c r="B118" s="31" t="s">
        <v>374</v>
      </c>
      <c r="C118" s="31" t="s">
        <v>33</v>
      </c>
      <c r="D118" s="35" t="s">
        <v>29</v>
      </c>
      <c r="E118" s="34">
        <v>589000</v>
      </c>
      <c r="F118" s="35" t="s">
        <v>992</v>
      </c>
      <c r="G118" s="474" t="s">
        <v>1023</v>
      </c>
      <c r="H118" s="474"/>
      <c r="I118" s="474"/>
      <c r="J118" s="474"/>
      <c r="K118" s="474"/>
      <c r="L118" s="474"/>
      <c r="M118" s="474"/>
      <c r="N118" s="474"/>
      <c r="O118" s="474"/>
    </row>
    <row r="119" spans="1:15" ht="27.75" x14ac:dyDescent="0.65">
      <c r="A119" s="35">
        <v>21</v>
      </c>
      <c r="B119" s="31" t="s">
        <v>374</v>
      </c>
      <c r="C119" s="31" t="s">
        <v>34</v>
      </c>
      <c r="D119" s="35" t="s">
        <v>29</v>
      </c>
      <c r="E119" s="34">
        <v>499000</v>
      </c>
      <c r="F119" s="474" t="s">
        <v>1034</v>
      </c>
      <c r="G119" s="474"/>
      <c r="H119" s="474"/>
      <c r="I119" s="474"/>
      <c r="J119" s="474"/>
      <c r="K119" s="474"/>
      <c r="L119" s="474"/>
      <c r="M119" s="474"/>
      <c r="N119" s="474"/>
    </row>
    <row r="120" spans="1:15" x14ac:dyDescent="0.55000000000000004">
      <c r="A120" s="35">
        <v>22</v>
      </c>
      <c r="B120" s="193" t="s">
        <v>374</v>
      </c>
      <c r="C120" s="193" t="s">
        <v>35</v>
      </c>
      <c r="D120" s="139" t="s">
        <v>29</v>
      </c>
      <c r="E120" s="195">
        <v>9815289.3499999996</v>
      </c>
      <c r="F120" s="139" t="s">
        <v>1092</v>
      </c>
      <c r="G120" s="34" t="s">
        <v>1121</v>
      </c>
    </row>
    <row r="121" spans="1:15" x14ac:dyDescent="0.55000000000000004">
      <c r="A121" s="35">
        <v>23</v>
      </c>
      <c r="B121" s="31" t="s">
        <v>374</v>
      </c>
      <c r="C121" s="31" t="s">
        <v>36</v>
      </c>
      <c r="D121" s="35" t="s">
        <v>29</v>
      </c>
      <c r="E121" s="34">
        <v>500000</v>
      </c>
      <c r="F121" s="257" t="s">
        <v>1041</v>
      </c>
      <c r="G121" s="473" t="s">
        <v>1114</v>
      </c>
      <c r="H121" s="473"/>
      <c r="I121" s="473"/>
      <c r="J121" s="473"/>
      <c r="K121" s="473"/>
      <c r="L121" s="473"/>
      <c r="M121" s="473"/>
      <c r="N121" s="473"/>
      <c r="O121" s="473"/>
    </row>
    <row r="122" spans="1:15" x14ac:dyDescent="0.55000000000000004">
      <c r="A122" s="35">
        <v>24</v>
      </c>
      <c r="B122" s="31" t="s">
        <v>374</v>
      </c>
      <c r="C122" s="31" t="s">
        <v>37</v>
      </c>
      <c r="D122" s="35" t="s">
        <v>29</v>
      </c>
      <c r="E122" s="34">
        <v>997000</v>
      </c>
      <c r="F122" s="164" t="s">
        <v>1041</v>
      </c>
      <c r="G122" s="258" t="s">
        <v>1049</v>
      </c>
      <c r="H122" s="35" t="s">
        <v>938</v>
      </c>
    </row>
    <row r="123" spans="1:15" ht="24.6" customHeight="1" x14ac:dyDescent="0.55000000000000004">
      <c r="A123" s="35">
        <v>25</v>
      </c>
      <c r="B123" s="31" t="s">
        <v>374</v>
      </c>
      <c r="C123" s="31" t="s">
        <v>38</v>
      </c>
      <c r="D123" s="35" t="s">
        <v>29</v>
      </c>
      <c r="E123" s="34">
        <v>99000</v>
      </c>
      <c r="F123" s="35" t="s">
        <v>979</v>
      </c>
      <c r="G123" s="259" t="s">
        <v>972</v>
      </c>
      <c r="H123" s="259" t="s">
        <v>973</v>
      </c>
    </row>
    <row r="124" spans="1:15" x14ac:dyDescent="0.55000000000000004">
      <c r="A124" s="35">
        <v>26</v>
      </c>
      <c r="B124" s="31" t="s">
        <v>374</v>
      </c>
      <c r="C124" s="31" t="s">
        <v>39</v>
      </c>
      <c r="D124" s="35" t="s">
        <v>29</v>
      </c>
      <c r="E124" s="34">
        <v>999000</v>
      </c>
      <c r="F124" s="35" t="s">
        <v>979</v>
      </c>
      <c r="G124" s="237" t="s">
        <v>977</v>
      </c>
      <c r="H124" s="237" t="s">
        <v>978</v>
      </c>
    </row>
    <row r="125" spans="1:15" x14ac:dyDescent="0.55000000000000004">
      <c r="A125" s="35">
        <v>27</v>
      </c>
      <c r="B125" s="193" t="s">
        <v>374</v>
      </c>
      <c r="C125" s="193" t="s">
        <v>40</v>
      </c>
      <c r="D125" s="139" t="s">
        <v>29</v>
      </c>
      <c r="E125" s="195">
        <v>5709000</v>
      </c>
      <c r="F125" s="139" t="s">
        <v>1092</v>
      </c>
      <c r="G125" s="494" t="s">
        <v>1119</v>
      </c>
      <c r="H125" s="494"/>
      <c r="I125" s="494"/>
    </row>
    <row r="126" spans="1:15" x14ac:dyDescent="0.55000000000000004">
      <c r="A126" s="35">
        <v>28</v>
      </c>
      <c r="B126" s="31" t="s">
        <v>374</v>
      </c>
      <c r="C126" s="31" t="s">
        <v>1011</v>
      </c>
      <c r="D126" s="35" t="s">
        <v>29</v>
      </c>
      <c r="E126" s="34">
        <v>1333000</v>
      </c>
      <c r="F126" s="164" t="s">
        <v>964</v>
      </c>
      <c r="G126" s="473" t="s">
        <v>1058</v>
      </c>
      <c r="H126" s="473"/>
      <c r="I126" s="473"/>
      <c r="J126" s="473"/>
      <c r="K126" s="473"/>
      <c r="L126" s="473"/>
      <c r="M126" s="473"/>
      <c r="N126" s="473"/>
      <c r="O126" s="473"/>
    </row>
    <row r="127" spans="1:15" x14ac:dyDescent="0.55000000000000004">
      <c r="A127" s="35">
        <v>29</v>
      </c>
      <c r="B127" s="31" t="s">
        <v>374</v>
      </c>
      <c r="C127" s="31" t="s">
        <v>42</v>
      </c>
      <c r="D127" s="35" t="s">
        <v>29</v>
      </c>
      <c r="E127" s="34">
        <v>3199000</v>
      </c>
      <c r="F127" s="35">
        <v>2554</v>
      </c>
      <c r="G127" s="473" t="s">
        <v>1042</v>
      </c>
      <c r="H127" s="473"/>
      <c r="I127" s="473"/>
      <c r="J127" s="473"/>
      <c r="K127" s="473"/>
      <c r="L127" s="473"/>
      <c r="M127" s="473"/>
      <c r="N127" s="473"/>
      <c r="O127" s="473"/>
    </row>
    <row r="128" spans="1:15" x14ac:dyDescent="0.55000000000000004">
      <c r="A128" s="35">
        <v>30</v>
      </c>
      <c r="B128" s="31" t="s">
        <v>374</v>
      </c>
      <c r="C128" s="31" t="s">
        <v>43</v>
      </c>
      <c r="D128" s="35" t="s">
        <v>29</v>
      </c>
      <c r="E128" s="34">
        <v>958000</v>
      </c>
      <c r="F128" s="35">
        <v>2556</v>
      </c>
      <c r="G128" s="486" t="s">
        <v>1122</v>
      </c>
      <c r="H128" s="486"/>
      <c r="I128" s="486"/>
      <c r="J128" s="486"/>
      <c r="K128" s="486"/>
      <c r="L128" s="486"/>
      <c r="M128" s="486"/>
      <c r="N128" s="486"/>
      <c r="O128" s="487"/>
    </row>
    <row r="129" spans="1:15" ht="24.6" customHeight="1" x14ac:dyDescent="0.55000000000000004">
      <c r="A129" s="35">
        <v>31</v>
      </c>
      <c r="B129" s="31" t="s">
        <v>374</v>
      </c>
      <c r="C129" s="31" t="s">
        <v>44</v>
      </c>
      <c r="D129" s="35" t="s">
        <v>29</v>
      </c>
      <c r="E129" s="34">
        <v>1048716</v>
      </c>
      <c r="F129" s="35">
        <v>2558</v>
      </c>
      <c r="G129" s="31" t="s">
        <v>931</v>
      </c>
      <c r="H129" s="260"/>
      <c r="I129" s="260"/>
      <c r="J129" s="260"/>
      <c r="K129" s="260"/>
      <c r="L129" s="260"/>
      <c r="M129" s="260"/>
      <c r="N129" s="260"/>
    </row>
    <row r="130" spans="1:15" x14ac:dyDescent="0.55000000000000004">
      <c r="A130" s="35">
        <v>32</v>
      </c>
      <c r="B130" s="31" t="s">
        <v>372</v>
      </c>
      <c r="C130" s="31" t="s">
        <v>117</v>
      </c>
      <c r="D130" s="35" t="s">
        <v>116</v>
      </c>
      <c r="E130" s="34">
        <v>500000</v>
      </c>
      <c r="F130" s="164" t="s">
        <v>1091</v>
      </c>
      <c r="G130" s="473" t="s">
        <v>1128</v>
      </c>
      <c r="H130" s="473"/>
      <c r="I130" s="473"/>
      <c r="J130" s="473"/>
      <c r="K130" s="473"/>
      <c r="L130" s="473"/>
      <c r="M130" s="473"/>
      <c r="N130" s="473"/>
      <c r="O130" s="473"/>
    </row>
    <row r="131" spans="1:15" x14ac:dyDescent="0.55000000000000004">
      <c r="A131" s="35">
        <v>33</v>
      </c>
      <c r="B131" s="31" t="s">
        <v>372</v>
      </c>
      <c r="C131" s="31" t="s">
        <v>118</v>
      </c>
      <c r="D131" s="35" t="s">
        <v>29</v>
      </c>
      <c r="E131" s="34">
        <v>1140000</v>
      </c>
      <c r="F131" s="473" t="s">
        <v>1034</v>
      </c>
      <c r="G131" s="473"/>
      <c r="H131" s="473"/>
      <c r="I131" s="473"/>
      <c r="J131" s="473"/>
      <c r="K131" s="473"/>
      <c r="L131" s="473"/>
      <c r="M131" s="473"/>
      <c r="N131" s="473"/>
    </row>
    <row r="132" spans="1:15" ht="27.75" x14ac:dyDescent="0.65">
      <c r="A132" s="35">
        <v>34</v>
      </c>
      <c r="B132" s="31" t="s">
        <v>372</v>
      </c>
      <c r="C132" s="31" t="s">
        <v>119</v>
      </c>
      <c r="D132" s="35" t="s">
        <v>29</v>
      </c>
      <c r="E132" s="34">
        <v>1600800</v>
      </c>
      <c r="F132" s="474" t="s">
        <v>1039</v>
      </c>
      <c r="G132" s="474"/>
      <c r="H132" s="474"/>
      <c r="I132" s="474"/>
      <c r="J132" s="474"/>
      <c r="K132" s="474"/>
      <c r="L132" s="474"/>
      <c r="M132" s="474"/>
      <c r="N132" s="474"/>
    </row>
    <row r="133" spans="1:15" x14ac:dyDescent="0.55000000000000004">
      <c r="A133" s="35">
        <v>35</v>
      </c>
      <c r="B133" s="31" t="s">
        <v>372</v>
      </c>
      <c r="C133" s="31" t="s">
        <v>120</v>
      </c>
      <c r="D133" s="35" t="s">
        <v>29</v>
      </c>
      <c r="E133" s="34">
        <v>8850000</v>
      </c>
      <c r="F133" s="35">
        <v>2555</v>
      </c>
      <c r="G133" s="31" t="s">
        <v>932</v>
      </c>
      <c r="H133" s="35" t="s">
        <v>937</v>
      </c>
    </row>
    <row r="134" spans="1:15" x14ac:dyDescent="0.55000000000000004">
      <c r="A134" s="35">
        <v>36</v>
      </c>
      <c r="B134" s="31" t="s">
        <v>372</v>
      </c>
      <c r="C134" s="31" t="s">
        <v>121</v>
      </c>
      <c r="D134" s="35" t="s">
        <v>29</v>
      </c>
      <c r="E134" s="34">
        <v>198000</v>
      </c>
      <c r="F134" s="261" t="s">
        <v>992</v>
      </c>
      <c r="G134" s="34" t="s">
        <v>1033</v>
      </c>
      <c r="H134" s="35" t="s">
        <v>1035</v>
      </c>
    </row>
    <row r="135" spans="1:15" x14ac:dyDescent="0.55000000000000004">
      <c r="A135" s="35">
        <v>37</v>
      </c>
      <c r="B135" s="31" t="s">
        <v>372</v>
      </c>
      <c r="C135" s="31" t="s">
        <v>122</v>
      </c>
      <c r="D135" s="35" t="s">
        <v>29</v>
      </c>
      <c r="E135" s="34">
        <v>389900</v>
      </c>
      <c r="F135" s="232" t="s">
        <v>1041</v>
      </c>
      <c r="G135" s="34" t="s">
        <v>1052</v>
      </c>
      <c r="H135" s="35" t="s">
        <v>1051</v>
      </c>
    </row>
    <row r="136" spans="1:15" x14ac:dyDescent="0.55000000000000004">
      <c r="A136" s="35">
        <v>38</v>
      </c>
      <c r="B136" s="31" t="s">
        <v>372</v>
      </c>
      <c r="C136" s="31" t="s">
        <v>943</v>
      </c>
      <c r="D136" s="35" t="s">
        <v>29</v>
      </c>
      <c r="E136" s="34">
        <v>501000</v>
      </c>
      <c r="F136" s="232" t="s">
        <v>1041</v>
      </c>
      <c r="G136" s="34" t="s">
        <v>1046</v>
      </c>
      <c r="H136" s="35" t="s">
        <v>1047</v>
      </c>
    </row>
    <row r="137" spans="1:15" s="141" customFormat="1" ht="27" customHeight="1" x14ac:dyDescent="0.2">
      <c r="A137" s="140">
        <v>39</v>
      </c>
      <c r="B137" s="141" t="s">
        <v>372</v>
      </c>
      <c r="C137" s="141" t="s">
        <v>124</v>
      </c>
      <c r="D137" s="140" t="s">
        <v>29</v>
      </c>
      <c r="E137" s="142">
        <v>987000</v>
      </c>
      <c r="F137" s="140">
        <v>2555</v>
      </c>
      <c r="G137" s="254" t="s">
        <v>969</v>
      </c>
      <c r="H137" s="140" t="s">
        <v>834</v>
      </c>
    </row>
    <row r="138" spans="1:15" x14ac:dyDescent="0.55000000000000004">
      <c r="A138" s="35">
        <v>40</v>
      </c>
      <c r="B138" s="31" t="s">
        <v>372</v>
      </c>
      <c r="C138" s="31" t="s">
        <v>125</v>
      </c>
      <c r="D138" s="35" t="s">
        <v>29</v>
      </c>
      <c r="E138" s="34">
        <v>8500000</v>
      </c>
      <c r="F138" s="261" t="s">
        <v>979</v>
      </c>
      <c r="G138" s="243" t="s">
        <v>983</v>
      </c>
      <c r="H138" s="246" t="s">
        <v>937</v>
      </c>
    </row>
    <row r="139" spans="1:15" ht="26.25" x14ac:dyDescent="0.6">
      <c r="A139" s="35">
        <v>41</v>
      </c>
      <c r="B139" s="31" t="s">
        <v>372</v>
      </c>
      <c r="C139" s="31" t="s">
        <v>126</v>
      </c>
      <c r="D139" s="35" t="s">
        <v>29</v>
      </c>
      <c r="E139" s="34">
        <v>1963000</v>
      </c>
      <c r="F139" s="232" t="s">
        <v>1041</v>
      </c>
      <c r="G139" s="488" t="s">
        <v>1054</v>
      </c>
      <c r="H139" s="488"/>
      <c r="I139" s="488"/>
      <c r="J139" s="488"/>
      <c r="K139" s="488"/>
      <c r="L139" s="488"/>
      <c r="M139" s="488"/>
      <c r="N139" s="488"/>
      <c r="O139" s="488"/>
    </row>
    <row r="140" spans="1:15" ht="24.6" customHeight="1" x14ac:dyDescent="0.55000000000000004">
      <c r="A140" s="35">
        <v>42</v>
      </c>
      <c r="B140" s="31" t="s">
        <v>372</v>
      </c>
      <c r="C140" s="31" t="s">
        <v>127</v>
      </c>
      <c r="D140" s="35" t="s">
        <v>29</v>
      </c>
      <c r="E140" s="34">
        <v>503800</v>
      </c>
      <c r="F140" s="35">
        <v>2554</v>
      </c>
      <c r="G140" s="260" t="s">
        <v>1044</v>
      </c>
      <c r="H140" s="262"/>
      <c r="I140" s="262"/>
      <c r="J140" s="262"/>
      <c r="K140" s="262"/>
      <c r="L140" s="262"/>
      <c r="M140" s="262"/>
      <c r="N140" s="262"/>
    </row>
    <row r="141" spans="1:15" x14ac:dyDescent="0.55000000000000004">
      <c r="A141" s="35">
        <v>43</v>
      </c>
      <c r="B141" s="31" t="s">
        <v>372</v>
      </c>
      <c r="C141" s="31" t="s">
        <v>128</v>
      </c>
      <c r="D141" s="35" t="s">
        <v>29</v>
      </c>
      <c r="E141" s="34">
        <v>300000</v>
      </c>
      <c r="F141" s="232" t="s">
        <v>1041</v>
      </c>
      <c r="G141" s="263" t="s">
        <v>1056</v>
      </c>
      <c r="H141" s="35" t="s">
        <v>941</v>
      </c>
    </row>
    <row r="142" spans="1:15" x14ac:dyDescent="0.55000000000000004">
      <c r="A142" s="35">
        <v>44</v>
      </c>
      <c r="B142" s="31" t="s">
        <v>372</v>
      </c>
      <c r="C142" s="31" t="s">
        <v>129</v>
      </c>
      <c r="D142" s="35" t="s">
        <v>29</v>
      </c>
      <c r="E142" s="34">
        <v>1350936.54</v>
      </c>
      <c r="F142" s="232" t="s">
        <v>1001</v>
      </c>
      <c r="G142" s="493" t="s">
        <v>1118</v>
      </c>
      <c r="H142" s="493"/>
      <c r="I142" s="493"/>
      <c r="J142" s="493"/>
      <c r="K142" s="493"/>
      <c r="L142" s="493"/>
      <c r="M142" s="493"/>
    </row>
    <row r="143" spans="1:15" x14ac:dyDescent="0.55000000000000004">
      <c r="A143" s="35">
        <v>45</v>
      </c>
      <c r="B143" s="31" t="s">
        <v>372</v>
      </c>
      <c r="C143" s="31" t="s">
        <v>1002</v>
      </c>
      <c r="D143" s="35" t="s">
        <v>29</v>
      </c>
      <c r="E143" s="34">
        <v>39984271</v>
      </c>
      <c r="F143" s="232" t="s">
        <v>1001</v>
      </c>
      <c r="G143" s="34" t="s">
        <v>1014</v>
      </c>
      <c r="H143" s="35" t="s">
        <v>966</v>
      </c>
    </row>
    <row r="144" spans="1:15" ht="27.75" x14ac:dyDescent="0.65">
      <c r="A144" s="35">
        <v>46</v>
      </c>
      <c r="B144" s="31" t="s">
        <v>372</v>
      </c>
      <c r="C144" s="31" t="s">
        <v>131</v>
      </c>
      <c r="D144" s="35" t="s">
        <v>29</v>
      </c>
      <c r="E144" s="34">
        <v>1687400</v>
      </c>
      <c r="F144" s="474" t="s">
        <v>1034</v>
      </c>
      <c r="G144" s="474"/>
      <c r="H144" s="474"/>
      <c r="I144" s="474"/>
      <c r="J144" s="474"/>
      <c r="K144" s="474"/>
      <c r="L144" s="474"/>
      <c r="M144" s="474"/>
      <c r="N144" s="474"/>
    </row>
    <row r="145" spans="1:15" ht="27.75" x14ac:dyDescent="0.65">
      <c r="A145" s="35">
        <v>47</v>
      </c>
      <c r="B145" s="31" t="s">
        <v>372</v>
      </c>
      <c r="C145" s="31" t="s">
        <v>132</v>
      </c>
      <c r="D145" s="35" t="s">
        <v>29</v>
      </c>
      <c r="E145" s="34">
        <v>2730000</v>
      </c>
      <c r="F145" s="261" t="s">
        <v>1026</v>
      </c>
      <c r="G145" s="474" t="s">
        <v>1025</v>
      </c>
      <c r="H145" s="474"/>
      <c r="I145" s="474"/>
      <c r="J145" s="474"/>
      <c r="K145" s="474"/>
      <c r="L145" s="474"/>
      <c r="M145" s="474"/>
      <c r="N145" s="474"/>
      <c r="O145" s="474"/>
    </row>
    <row r="146" spans="1:15" x14ac:dyDescent="0.55000000000000004">
      <c r="A146" s="35">
        <v>48</v>
      </c>
      <c r="B146" s="31" t="s">
        <v>372</v>
      </c>
      <c r="C146" s="31" t="s">
        <v>133</v>
      </c>
      <c r="D146" s="35" t="s">
        <v>29</v>
      </c>
      <c r="E146" s="34">
        <v>2695138.95</v>
      </c>
      <c r="F146" s="261" t="s">
        <v>1026</v>
      </c>
      <c r="G146" s="256" t="s">
        <v>1033</v>
      </c>
    </row>
    <row r="147" spans="1:15" ht="27.75" x14ac:dyDescent="0.65">
      <c r="A147" s="35">
        <v>49</v>
      </c>
      <c r="B147" s="31" t="s">
        <v>372</v>
      </c>
      <c r="C147" s="31" t="s">
        <v>134</v>
      </c>
      <c r="D147" s="35" t="s">
        <v>29</v>
      </c>
      <c r="E147" s="34">
        <v>5000000</v>
      </c>
      <c r="F147" s="232" t="s">
        <v>1041</v>
      </c>
      <c r="G147" s="474" t="s">
        <v>1044</v>
      </c>
      <c r="H147" s="474"/>
      <c r="I147" s="474"/>
      <c r="J147" s="474"/>
      <c r="K147" s="474"/>
      <c r="L147" s="474"/>
      <c r="M147" s="474"/>
      <c r="N147" s="474"/>
      <c r="O147" s="474"/>
    </row>
    <row r="148" spans="1:15" ht="27.75" x14ac:dyDescent="0.65">
      <c r="A148" s="35">
        <v>50</v>
      </c>
      <c r="B148" s="31" t="s">
        <v>372</v>
      </c>
      <c r="C148" s="31" t="s">
        <v>135</v>
      </c>
      <c r="D148" s="35" t="s">
        <v>29</v>
      </c>
      <c r="E148" s="34">
        <v>1992000</v>
      </c>
      <c r="F148" s="232" t="s">
        <v>1041</v>
      </c>
      <c r="G148" s="474" t="s">
        <v>1044</v>
      </c>
      <c r="H148" s="474"/>
      <c r="I148" s="474"/>
      <c r="J148" s="474"/>
      <c r="K148" s="474"/>
      <c r="L148" s="474"/>
      <c r="M148" s="474"/>
      <c r="N148" s="474"/>
      <c r="O148" s="474"/>
    </row>
    <row r="149" spans="1:15" x14ac:dyDescent="0.55000000000000004">
      <c r="A149" s="35">
        <v>51</v>
      </c>
      <c r="B149" s="31" t="s">
        <v>372</v>
      </c>
      <c r="C149" s="31" t="s">
        <v>987</v>
      </c>
      <c r="D149" s="35" t="s">
        <v>29</v>
      </c>
      <c r="E149" s="34">
        <v>1780000</v>
      </c>
      <c r="F149" s="232" t="s">
        <v>985</v>
      </c>
      <c r="G149" s="233" t="s">
        <v>986</v>
      </c>
      <c r="H149" s="233" t="s">
        <v>961</v>
      </c>
    </row>
    <row r="150" spans="1:15" ht="27.75" x14ac:dyDescent="0.65">
      <c r="A150" s="35">
        <v>52</v>
      </c>
      <c r="B150" s="31" t="s">
        <v>372</v>
      </c>
      <c r="C150" s="31" t="s">
        <v>137</v>
      </c>
      <c r="D150" s="35" t="s">
        <v>29</v>
      </c>
      <c r="E150" s="34">
        <v>1052500</v>
      </c>
      <c r="F150" s="261" t="s">
        <v>1026</v>
      </c>
      <c r="G150" s="480" t="s">
        <v>1032</v>
      </c>
      <c r="H150" s="480"/>
      <c r="I150" s="480"/>
      <c r="J150" s="480"/>
      <c r="K150" s="480"/>
      <c r="L150" s="480"/>
      <c r="M150" s="480"/>
      <c r="N150" s="480"/>
      <c r="O150" s="480"/>
    </row>
    <row r="151" spans="1:15" x14ac:dyDescent="0.55000000000000004">
      <c r="A151" s="35">
        <v>53</v>
      </c>
      <c r="B151" s="31" t="s">
        <v>372</v>
      </c>
      <c r="C151" s="31" t="s">
        <v>138</v>
      </c>
      <c r="D151" s="35" t="s">
        <v>29</v>
      </c>
      <c r="E151" s="34">
        <v>775000</v>
      </c>
      <c r="F151" s="261" t="s">
        <v>1026</v>
      </c>
      <c r="G151" s="34" t="s">
        <v>1031</v>
      </c>
    </row>
    <row r="152" spans="1:15" x14ac:dyDescent="0.55000000000000004">
      <c r="A152" s="35">
        <v>54</v>
      </c>
      <c r="B152" s="31" t="s">
        <v>372</v>
      </c>
      <c r="C152" s="31" t="s">
        <v>139</v>
      </c>
      <c r="D152" s="35" t="s">
        <v>29</v>
      </c>
      <c r="E152" s="34">
        <v>4937834.5</v>
      </c>
      <c r="F152" s="232" t="s">
        <v>1001</v>
      </c>
      <c r="G152" s="34" t="s">
        <v>1017</v>
      </c>
      <c r="H152" s="35" t="s">
        <v>968</v>
      </c>
    </row>
    <row r="153" spans="1:15" x14ac:dyDescent="0.55000000000000004">
      <c r="A153" s="35">
        <v>55</v>
      </c>
      <c r="B153" s="31" t="s">
        <v>372</v>
      </c>
      <c r="C153" s="31" t="s">
        <v>140</v>
      </c>
      <c r="D153" s="35" t="s">
        <v>29</v>
      </c>
      <c r="E153" s="34">
        <v>1292000</v>
      </c>
      <c r="F153" s="232" t="s">
        <v>985</v>
      </c>
      <c r="G153" s="233" t="s">
        <v>986</v>
      </c>
      <c r="H153" s="233" t="s">
        <v>961</v>
      </c>
    </row>
    <row r="154" spans="1:15" ht="27.75" x14ac:dyDescent="0.65">
      <c r="A154" s="35">
        <v>56</v>
      </c>
      <c r="B154" s="31" t="s">
        <v>372</v>
      </c>
      <c r="C154" s="31" t="s">
        <v>141</v>
      </c>
      <c r="D154" s="35" t="s">
        <v>29</v>
      </c>
      <c r="E154" s="34">
        <v>2198500</v>
      </c>
      <c r="F154" s="232" t="s">
        <v>1041</v>
      </c>
      <c r="G154" s="474" t="s">
        <v>1044</v>
      </c>
      <c r="H154" s="474"/>
      <c r="I154" s="474"/>
      <c r="J154" s="474"/>
      <c r="K154" s="474"/>
      <c r="L154" s="474"/>
      <c r="M154" s="474"/>
      <c r="N154" s="474"/>
      <c r="O154" s="474"/>
    </row>
    <row r="155" spans="1:15" x14ac:dyDescent="0.55000000000000004">
      <c r="A155" s="35">
        <v>57</v>
      </c>
      <c r="B155" s="31" t="s">
        <v>372</v>
      </c>
      <c r="C155" s="31" t="s">
        <v>142</v>
      </c>
      <c r="D155" s="35" t="s">
        <v>29</v>
      </c>
      <c r="E155" s="34">
        <v>1827798.1</v>
      </c>
      <c r="F155" s="232" t="s">
        <v>1041</v>
      </c>
      <c r="G155" s="473" t="s">
        <v>1042</v>
      </c>
      <c r="H155" s="473"/>
      <c r="I155" s="473"/>
      <c r="J155" s="473"/>
      <c r="K155" s="473"/>
      <c r="L155" s="473"/>
      <c r="M155" s="473"/>
      <c r="N155" s="473"/>
      <c r="O155" s="473"/>
    </row>
    <row r="156" spans="1:15" ht="27.75" x14ac:dyDescent="0.65">
      <c r="A156" s="35">
        <v>58</v>
      </c>
      <c r="B156" s="31" t="s">
        <v>372</v>
      </c>
      <c r="C156" s="31" t="s">
        <v>143</v>
      </c>
      <c r="D156" s="35" t="s">
        <v>29</v>
      </c>
      <c r="E156" s="34">
        <v>3143900</v>
      </c>
      <c r="F156" s="232" t="s">
        <v>1041</v>
      </c>
      <c r="G156" s="474" t="s">
        <v>1044</v>
      </c>
      <c r="H156" s="474"/>
      <c r="I156" s="474"/>
      <c r="J156" s="474"/>
      <c r="K156" s="474"/>
      <c r="L156" s="474"/>
      <c r="M156" s="474"/>
      <c r="N156" s="474"/>
      <c r="O156" s="474"/>
    </row>
    <row r="157" spans="1:15" ht="27.75" x14ac:dyDescent="0.65">
      <c r="A157" s="35">
        <v>59</v>
      </c>
      <c r="B157" s="31" t="s">
        <v>372</v>
      </c>
      <c r="C157" s="31" t="s">
        <v>879</v>
      </c>
      <c r="D157" s="35" t="s">
        <v>29</v>
      </c>
      <c r="E157" s="34">
        <v>160000</v>
      </c>
      <c r="F157" s="474" t="s">
        <v>1034</v>
      </c>
      <c r="G157" s="474"/>
      <c r="H157" s="474"/>
      <c r="I157" s="474"/>
      <c r="J157" s="474"/>
      <c r="K157" s="474"/>
      <c r="L157" s="474"/>
      <c r="M157" s="474"/>
      <c r="N157" s="474"/>
    </row>
    <row r="158" spans="1:15" x14ac:dyDescent="0.55000000000000004">
      <c r="A158" s="35">
        <v>60</v>
      </c>
      <c r="B158" s="31" t="s">
        <v>372</v>
      </c>
      <c r="C158" s="31" t="s">
        <v>145</v>
      </c>
      <c r="D158" s="35" t="s">
        <v>29</v>
      </c>
      <c r="E158" s="34">
        <v>3000000</v>
      </c>
      <c r="F158" s="247" t="s">
        <v>1041</v>
      </c>
      <c r="G158" s="250" t="s">
        <v>1215</v>
      </c>
    </row>
    <row r="159" spans="1:15" ht="27.75" x14ac:dyDescent="0.65">
      <c r="A159" s="35">
        <v>61</v>
      </c>
      <c r="B159" s="31" t="s">
        <v>372</v>
      </c>
      <c r="C159" s="31" t="s">
        <v>878</v>
      </c>
      <c r="D159" s="35" t="s">
        <v>29</v>
      </c>
      <c r="E159" s="34">
        <v>3000000</v>
      </c>
      <c r="F159" s="232" t="s">
        <v>1041</v>
      </c>
      <c r="G159" s="474" t="s">
        <v>1044</v>
      </c>
      <c r="H159" s="474"/>
      <c r="I159" s="474"/>
      <c r="J159" s="474"/>
      <c r="K159" s="474"/>
      <c r="L159" s="474"/>
      <c r="M159" s="474"/>
      <c r="N159" s="474"/>
      <c r="O159" s="474"/>
    </row>
    <row r="160" spans="1:15" x14ac:dyDescent="0.55000000000000004">
      <c r="A160" s="35">
        <v>62</v>
      </c>
      <c r="B160" s="31" t="s">
        <v>372</v>
      </c>
      <c r="C160" s="31" t="s">
        <v>146</v>
      </c>
      <c r="D160" s="35" t="s">
        <v>29</v>
      </c>
      <c r="E160" s="34">
        <v>1100000</v>
      </c>
      <c r="F160" s="247" t="s">
        <v>1041</v>
      </c>
      <c r="G160" s="34" t="s">
        <v>1112</v>
      </c>
    </row>
    <row r="161" spans="1:15" x14ac:dyDescent="0.55000000000000004">
      <c r="A161" s="35">
        <v>63</v>
      </c>
      <c r="B161" s="31" t="s">
        <v>372</v>
      </c>
      <c r="C161" s="31" t="s">
        <v>147</v>
      </c>
      <c r="D161" s="35" t="s">
        <v>29</v>
      </c>
      <c r="E161" s="34">
        <v>3640000</v>
      </c>
      <c r="F161" s="232" t="s">
        <v>940</v>
      </c>
      <c r="G161" s="34" t="s">
        <v>942</v>
      </c>
      <c r="H161" s="35" t="s">
        <v>941</v>
      </c>
    </row>
    <row r="162" spans="1:15" x14ac:dyDescent="0.55000000000000004">
      <c r="A162" s="35">
        <v>64</v>
      </c>
      <c r="B162" s="31" t="s">
        <v>372</v>
      </c>
      <c r="C162" s="31" t="s">
        <v>148</v>
      </c>
      <c r="D162" s="35" t="s">
        <v>29</v>
      </c>
      <c r="E162" s="34">
        <v>398040</v>
      </c>
      <c r="F162" s="232" t="s">
        <v>981</v>
      </c>
      <c r="G162" s="264" t="s">
        <v>971</v>
      </c>
      <c r="H162" s="264" t="s">
        <v>953</v>
      </c>
    </row>
    <row r="163" spans="1:15" x14ac:dyDescent="0.55000000000000004">
      <c r="A163" s="35">
        <v>65</v>
      </c>
      <c r="B163" s="31" t="s">
        <v>372</v>
      </c>
      <c r="C163" s="31" t="s">
        <v>149</v>
      </c>
      <c r="D163" s="35" t="s">
        <v>29</v>
      </c>
      <c r="E163" s="34">
        <v>1675000</v>
      </c>
      <c r="F163" s="232" t="s">
        <v>964</v>
      </c>
      <c r="G163" s="478" t="s">
        <v>1066</v>
      </c>
      <c r="H163" s="478"/>
      <c r="I163" s="478"/>
      <c r="J163" s="478"/>
      <c r="K163" s="478"/>
      <c r="L163" s="478"/>
      <c r="M163" s="478"/>
      <c r="N163" s="478"/>
      <c r="O163" s="479"/>
    </row>
    <row r="164" spans="1:15" x14ac:dyDescent="0.55000000000000004">
      <c r="A164" s="35">
        <v>66</v>
      </c>
      <c r="B164" s="31" t="s">
        <v>372</v>
      </c>
      <c r="C164" s="31" t="s">
        <v>151</v>
      </c>
      <c r="D164" s="35" t="s">
        <v>29</v>
      </c>
      <c r="E164" s="34">
        <v>9212000</v>
      </c>
      <c r="F164" s="232" t="s">
        <v>964</v>
      </c>
      <c r="G164" s="34" t="s">
        <v>974</v>
      </c>
      <c r="H164" s="35" t="s">
        <v>938</v>
      </c>
    </row>
    <row r="165" spans="1:15" x14ac:dyDescent="0.55000000000000004">
      <c r="A165" s="35">
        <v>67</v>
      </c>
      <c r="B165" s="31" t="s">
        <v>372</v>
      </c>
      <c r="C165" s="31" t="s">
        <v>152</v>
      </c>
      <c r="D165" s="35" t="s">
        <v>29</v>
      </c>
      <c r="E165" s="34">
        <v>1590000</v>
      </c>
      <c r="F165" s="232" t="s">
        <v>964</v>
      </c>
      <c r="G165" s="481" t="s">
        <v>1068</v>
      </c>
      <c r="H165" s="481"/>
      <c r="I165" s="481"/>
      <c r="J165" s="481"/>
      <c r="K165" s="481"/>
      <c r="L165" s="481"/>
      <c r="M165" s="481"/>
      <c r="N165" s="481"/>
      <c r="O165" s="481"/>
    </row>
    <row r="166" spans="1:15" x14ac:dyDescent="0.55000000000000004">
      <c r="A166" s="35">
        <v>68</v>
      </c>
      <c r="B166" s="31" t="s">
        <v>372</v>
      </c>
      <c r="C166" s="31" t="s">
        <v>153</v>
      </c>
      <c r="D166" s="35" t="s">
        <v>29</v>
      </c>
      <c r="E166" s="34">
        <v>1700000</v>
      </c>
      <c r="F166" s="232" t="s">
        <v>964</v>
      </c>
      <c r="G166" s="34" t="s">
        <v>965</v>
      </c>
      <c r="H166" s="157" t="s">
        <v>966</v>
      </c>
    </row>
    <row r="167" spans="1:15" x14ac:dyDescent="0.55000000000000004">
      <c r="A167" s="35">
        <v>69</v>
      </c>
      <c r="B167" s="31" t="s">
        <v>372</v>
      </c>
      <c r="C167" s="31" t="s">
        <v>154</v>
      </c>
      <c r="D167" s="35" t="s">
        <v>29</v>
      </c>
      <c r="E167" s="34">
        <v>33377600</v>
      </c>
      <c r="F167" s="232" t="s">
        <v>1090</v>
      </c>
      <c r="G167" s="473" t="s">
        <v>1111</v>
      </c>
      <c r="H167" s="473"/>
      <c r="I167" s="473"/>
      <c r="J167" s="473"/>
      <c r="K167" s="473"/>
      <c r="L167" s="473"/>
      <c r="M167" s="473"/>
      <c r="N167" s="473"/>
      <c r="O167" s="473"/>
    </row>
    <row r="168" spans="1:15" ht="27" customHeight="1" x14ac:dyDescent="0.55000000000000004">
      <c r="A168" s="35">
        <v>70</v>
      </c>
      <c r="B168" s="31" t="s">
        <v>372</v>
      </c>
      <c r="C168" s="31" t="s">
        <v>156</v>
      </c>
      <c r="D168" s="35" t="s">
        <v>155</v>
      </c>
      <c r="E168" s="34">
        <v>587500</v>
      </c>
      <c r="F168" s="477" t="s">
        <v>906</v>
      </c>
      <c r="G168" s="477"/>
      <c r="H168" s="477"/>
      <c r="I168" s="477"/>
      <c r="J168" s="477"/>
      <c r="K168" s="477"/>
      <c r="L168" s="477"/>
      <c r="M168" s="477"/>
      <c r="N168" s="477"/>
    </row>
    <row r="169" spans="1:15" ht="27" customHeight="1" x14ac:dyDescent="0.55000000000000004">
      <c r="A169" s="35">
        <v>71</v>
      </c>
      <c r="B169" s="31" t="s">
        <v>372</v>
      </c>
      <c r="C169" s="31" t="s">
        <v>158</v>
      </c>
      <c r="D169" s="35" t="s">
        <v>157</v>
      </c>
      <c r="E169" s="34">
        <v>494000</v>
      </c>
      <c r="F169" s="477" t="s">
        <v>906</v>
      </c>
      <c r="G169" s="477"/>
      <c r="H169" s="477"/>
      <c r="I169" s="477"/>
      <c r="J169" s="477"/>
      <c r="K169" s="477"/>
      <c r="L169" s="477"/>
      <c r="M169" s="477"/>
      <c r="N169" s="477"/>
    </row>
    <row r="170" spans="1:15" ht="27" customHeight="1" x14ac:dyDescent="0.55000000000000004">
      <c r="A170" s="35">
        <v>72</v>
      </c>
      <c r="B170" s="31" t="s">
        <v>372</v>
      </c>
      <c r="C170" s="31" t="s">
        <v>159</v>
      </c>
      <c r="D170" s="35" t="s">
        <v>157</v>
      </c>
      <c r="E170" s="34">
        <v>497500</v>
      </c>
      <c r="F170" s="477" t="s">
        <v>906</v>
      </c>
      <c r="G170" s="477"/>
      <c r="H170" s="477"/>
      <c r="I170" s="477"/>
      <c r="J170" s="477"/>
      <c r="K170" s="477"/>
      <c r="L170" s="477"/>
      <c r="M170" s="477"/>
      <c r="N170" s="477"/>
    </row>
    <row r="171" spans="1:15" ht="27" customHeight="1" x14ac:dyDescent="0.55000000000000004">
      <c r="A171" s="35">
        <v>73</v>
      </c>
      <c r="B171" s="31" t="s">
        <v>372</v>
      </c>
      <c r="C171" s="31" t="s">
        <v>161</v>
      </c>
      <c r="D171" s="35" t="s">
        <v>160</v>
      </c>
      <c r="E171" s="34">
        <v>515000</v>
      </c>
      <c r="F171" s="477" t="s">
        <v>906</v>
      </c>
      <c r="G171" s="477"/>
      <c r="H171" s="477"/>
      <c r="I171" s="477"/>
      <c r="J171" s="477"/>
      <c r="K171" s="477"/>
      <c r="L171" s="477"/>
      <c r="M171" s="477"/>
      <c r="N171" s="477"/>
    </row>
    <row r="172" spans="1:15" ht="27" customHeight="1" x14ac:dyDescent="0.55000000000000004">
      <c r="A172" s="35">
        <v>74</v>
      </c>
      <c r="B172" s="31" t="s">
        <v>372</v>
      </c>
      <c r="C172" s="31" t="s">
        <v>162</v>
      </c>
      <c r="D172" s="35" t="s">
        <v>160</v>
      </c>
      <c r="E172" s="34">
        <v>512500</v>
      </c>
      <c r="F172" s="477" t="s">
        <v>906</v>
      </c>
      <c r="G172" s="477"/>
      <c r="H172" s="477"/>
      <c r="I172" s="477"/>
      <c r="J172" s="477"/>
      <c r="K172" s="477"/>
      <c r="L172" s="477"/>
      <c r="M172" s="477"/>
      <c r="N172" s="477"/>
    </row>
    <row r="173" spans="1:15" ht="27.75" x14ac:dyDescent="0.55000000000000004">
      <c r="A173" s="35">
        <v>75</v>
      </c>
      <c r="B173" s="31" t="s">
        <v>372</v>
      </c>
      <c r="C173" s="31" t="s">
        <v>164</v>
      </c>
      <c r="D173" s="35" t="s">
        <v>163</v>
      </c>
      <c r="E173" s="34">
        <v>1188700</v>
      </c>
      <c r="F173" s="482" t="s">
        <v>908</v>
      </c>
      <c r="G173" s="482"/>
      <c r="H173" s="482"/>
      <c r="I173" s="482"/>
      <c r="J173" s="482"/>
      <c r="K173" s="482"/>
      <c r="L173" s="482"/>
      <c r="M173" s="482"/>
      <c r="N173" s="482"/>
    </row>
    <row r="174" spans="1:15" ht="27.75" x14ac:dyDescent="0.55000000000000004">
      <c r="A174" s="35">
        <v>76</v>
      </c>
      <c r="B174" s="31" t="s">
        <v>372</v>
      </c>
      <c r="C174" s="31" t="s">
        <v>166</v>
      </c>
      <c r="D174" s="35" t="s">
        <v>165</v>
      </c>
      <c r="E174" s="34">
        <v>499000</v>
      </c>
      <c r="F174" s="482" t="s">
        <v>908</v>
      </c>
      <c r="G174" s="482"/>
      <c r="H174" s="482"/>
      <c r="I174" s="482"/>
      <c r="J174" s="482"/>
      <c r="K174" s="482"/>
      <c r="L174" s="482"/>
      <c r="M174" s="482"/>
      <c r="N174" s="482"/>
    </row>
    <row r="175" spans="1:15" ht="27.75" x14ac:dyDescent="0.55000000000000004">
      <c r="A175" s="35">
        <v>77</v>
      </c>
      <c r="B175" s="31" t="s">
        <v>372</v>
      </c>
      <c r="C175" s="31" t="s">
        <v>167</v>
      </c>
      <c r="D175" s="35" t="s">
        <v>165</v>
      </c>
      <c r="E175" s="34">
        <v>405000</v>
      </c>
      <c r="F175" s="482" t="s">
        <v>908</v>
      </c>
      <c r="G175" s="482"/>
      <c r="H175" s="482"/>
      <c r="I175" s="482"/>
      <c r="J175" s="482"/>
      <c r="K175" s="482"/>
      <c r="L175" s="482"/>
      <c r="M175" s="482"/>
      <c r="N175" s="482"/>
    </row>
    <row r="176" spans="1:15" ht="27.75" x14ac:dyDescent="0.55000000000000004">
      <c r="A176" s="35">
        <v>78</v>
      </c>
      <c r="B176" s="31" t="s">
        <v>372</v>
      </c>
      <c r="C176" s="31" t="s">
        <v>168</v>
      </c>
      <c r="D176" s="35" t="s">
        <v>165</v>
      </c>
      <c r="E176" s="34">
        <v>490000</v>
      </c>
      <c r="F176" s="482" t="s">
        <v>908</v>
      </c>
      <c r="G176" s="482"/>
      <c r="H176" s="482"/>
      <c r="I176" s="482"/>
      <c r="J176" s="482"/>
      <c r="K176" s="482"/>
      <c r="L176" s="482"/>
      <c r="M176" s="482"/>
      <c r="N176" s="482"/>
    </row>
    <row r="177" spans="1:14" x14ac:dyDescent="0.55000000000000004">
      <c r="A177" s="35">
        <v>79</v>
      </c>
      <c r="B177" s="31" t="s">
        <v>372</v>
      </c>
      <c r="C177" s="31" t="s">
        <v>170</v>
      </c>
      <c r="D177" s="35" t="s">
        <v>169</v>
      </c>
      <c r="E177" s="34">
        <v>268000</v>
      </c>
      <c r="F177" s="477" t="s">
        <v>906</v>
      </c>
      <c r="G177" s="477"/>
      <c r="H177" s="477"/>
      <c r="I177" s="477"/>
      <c r="J177" s="477"/>
      <c r="K177" s="477"/>
      <c r="L177" s="477"/>
      <c r="M177" s="477"/>
      <c r="N177" s="477"/>
    </row>
    <row r="178" spans="1:14" x14ac:dyDescent="0.55000000000000004">
      <c r="A178" s="35">
        <v>80</v>
      </c>
      <c r="B178" s="31" t="s">
        <v>372</v>
      </c>
      <c r="C178" s="31" t="s">
        <v>171</v>
      </c>
      <c r="D178" s="35" t="s">
        <v>169</v>
      </c>
      <c r="E178" s="34">
        <v>472000</v>
      </c>
      <c r="F178" s="477" t="s">
        <v>906</v>
      </c>
      <c r="G178" s="477"/>
      <c r="H178" s="477"/>
      <c r="I178" s="477"/>
      <c r="J178" s="477"/>
      <c r="K178" s="477"/>
      <c r="L178" s="477"/>
      <c r="M178" s="477"/>
      <c r="N178" s="477"/>
    </row>
    <row r="179" spans="1:14" x14ac:dyDescent="0.55000000000000004">
      <c r="A179" s="35">
        <v>81</v>
      </c>
      <c r="B179" s="31" t="s">
        <v>372</v>
      </c>
      <c r="C179" s="31" t="s">
        <v>172</v>
      </c>
      <c r="D179" s="35" t="s">
        <v>155</v>
      </c>
      <c r="E179" s="34">
        <v>469000</v>
      </c>
      <c r="F179" s="477" t="s">
        <v>906</v>
      </c>
      <c r="G179" s="477"/>
      <c r="H179" s="477"/>
      <c r="I179" s="477"/>
      <c r="J179" s="477"/>
      <c r="K179" s="477"/>
      <c r="L179" s="477"/>
      <c r="M179" s="477"/>
      <c r="N179" s="477"/>
    </row>
    <row r="180" spans="1:14" x14ac:dyDescent="0.55000000000000004">
      <c r="A180" s="35">
        <v>82</v>
      </c>
      <c r="B180" s="31" t="s">
        <v>372</v>
      </c>
      <c r="C180" s="31" t="s">
        <v>173</v>
      </c>
      <c r="D180" s="35" t="s">
        <v>155</v>
      </c>
      <c r="E180" s="34">
        <v>472000</v>
      </c>
      <c r="F180" s="477" t="s">
        <v>906</v>
      </c>
      <c r="G180" s="477"/>
      <c r="H180" s="477"/>
      <c r="I180" s="477"/>
      <c r="J180" s="477"/>
      <c r="K180" s="477"/>
      <c r="L180" s="477"/>
      <c r="M180" s="477"/>
      <c r="N180" s="477"/>
    </row>
    <row r="181" spans="1:14" x14ac:dyDescent="0.55000000000000004">
      <c r="A181" s="35">
        <v>83</v>
      </c>
      <c r="B181" s="31" t="s">
        <v>372</v>
      </c>
      <c r="C181" s="31" t="s">
        <v>174</v>
      </c>
      <c r="D181" s="35" t="s">
        <v>160</v>
      </c>
      <c r="E181" s="34">
        <v>467500</v>
      </c>
      <c r="F181" s="477" t="s">
        <v>906</v>
      </c>
      <c r="G181" s="477"/>
      <c r="H181" s="477"/>
      <c r="I181" s="477"/>
      <c r="J181" s="477"/>
      <c r="K181" s="477"/>
      <c r="L181" s="477"/>
      <c r="M181" s="477"/>
      <c r="N181" s="477"/>
    </row>
    <row r="182" spans="1:14" x14ac:dyDescent="0.55000000000000004">
      <c r="A182" s="35">
        <v>84</v>
      </c>
      <c r="B182" s="31" t="s">
        <v>372</v>
      </c>
      <c r="C182" s="31" t="s">
        <v>175</v>
      </c>
      <c r="D182" s="35" t="s">
        <v>160</v>
      </c>
      <c r="E182" s="34">
        <v>325000</v>
      </c>
      <c r="F182" s="477" t="s">
        <v>906</v>
      </c>
      <c r="G182" s="477"/>
      <c r="H182" s="477"/>
      <c r="I182" s="477"/>
      <c r="J182" s="477"/>
      <c r="K182" s="477"/>
      <c r="L182" s="477"/>
      <c r="M182" s="477"/>
      <c r="N182" s="477"/>
    </row>
    <row r="183" spans="1:14" x14ac:dyDescent="0.55000000000000004">
      <c r="A183" s="35">
        <v>85</v>
      </c>
      <c r="B183" s="31" t="s">
        <v>372</v>
      </c>
      <c r="C183" s="31" t="s">
        <v>176</v>
      </c>
      <c r="D183" s="35" t="s">
        <v>157</v>
      </c>
      <c r="E183" s="34">
        <v>495500</v>
      </c>
      <c r="F183" s="477" t="s">
        <v>906</v>
      </c>
      <c r="G183" s="477"/>
      <c r="H183" s="477"/>
      <c r="I183" s="477"/>
      <c r="J183" s="477"/>
      <c r="K183" s="477"/>
      <c r="L183" s="477"/>
      <c r="M183" s="477"/>
      <c r="N183" s="477"/>
    </row>
    <row r="184" spans="1:14" ht="24.75" thickBot="1" x14ac:dyDescent="0.6">
      <c r="C184" s="37" t="s">
        <v>1226</v>
      </c>
      <c r="E184" s="110">
        <f>SUM(E99:E183)</f>
        <v>253182559.28</v>
      </c>
    </row>
    <row r="185" spans="1:14" ht="24.75" thickTop="1" x14ac:dyDescent="0.55000000000000004">
      <c r="B185" s="37" t="s">
        <v>705</v>
      </c>
    </row>
    <row r="186" spans="1:14" x14ac:dyDescent="0.55000000000000004">
      <c r="A186" s="35">
        <v>1</v>
      </c>
      <c r="B186" s="31" t="s">
        <v>376</v>
      </c>
      <c r="C186" s="31" t="s">
        <v>343</v>
      </c>
      <c r="D186" s="35" t="s">
        <v>342</v>
      </c>
      <c r="E186" s="34">
        <v>10485000</v>
      </c>
      <c r="F186" s="483" t="s">
        <v>909</v>
      </c>
      <c r="G186" s="484"/>
      <c r="H186" s="484"/>
      <c r="I186" s="484"/>
      <c r="J186" s="484"/>
      <c r="K186" s="484"/>
      <c r="L186" s="484"/>
      <c r="M186" s="485"/>
    </row>
    <row r="187" spans="1:14" x14ac:dyDescent="0.55000000000000004">
      <c r="A187" s="35">
        <v>2</v>
      </c>
      <c r="B187" s="31" t="s">
        <v>876</v>
      </c>
      <c r="C187" s="31" t="s">
        <v>326</v>
      </c>
      <c r="D187" s="35" t="s">
        <v>325</v>
      </c>
      <c r="E187" s="34">
        <v>4370000</v>
      </c>
    </row>
    <row r="188" spans="1:14" x14ac:dyDescent="0.55000000000000004">
      <c r="A188" s="35">
        <v>3</v>
      </c>
      <c r="B188" s="31" t="s">
        <v>876</v>
      </c>
      <c r="C188" s="31" t="s">
        <v>328</v>
      </c>
      <c r="D188" s="35" t="s">
        <v>327</v>
      </c>
      <c r="E188" s="34">
        <v>29987248</v>
      </c>
    </row>
    <row r="189" spans="1:14" x14ac:dyDescent="0.55000000000000004">
      <c r="A189" s="35">
        <v>4</v>
      </c>
      <c r="B189" s="31" t="s">
        <v>372</v>
      </c>
      <c r="C189" s="31" t="s">
        <v>178</v>
      </c>
      <c r="D189" s="35" t="s">
        <v>177</v>
      </c>
      <c r="E189" s="34">
        <v>997000</v>
      </c>
      <c r="F189" s="477" t="s">
        <v>908</v>
      </c>
      <c r="G189" s="477"/>
      <c r="H189" s="477"/>
      <c r="I189" s="477"/>
      <c r="J189" s="477"/>
      <c r="K189" s="477"/>
      <c r="L189" s="477"/>
      <c r="M189" s="477"/>
      <c r="N189" s="477"/>
    </row>
    <row r="190" spans="1:14" x14ac:dyDescent="0.55000000000000004">
      <c r="A190" s="35">
        <v>5</v>
      </c>
      <c r="B190" s="193" t="s">
        <v>372</v>
      </c>
      <c r="C190" s="193" t="s">
        <v>180</v>
      </c>
      <c r="D190" s="139" t="s">
        <v>179</v>
      </c>
      <c r="E190" s="195">
        <v>878000</v>
      </c>
      <c r="F190" s="35" t="s">
        <v>1250</v>
      </c>
    </row>
    <row r="191" spans="1:14" ht="24.6" customHeight="1" x14ac:dyDescent="0.55000000000000004">
      <c r="A191" s="35">
        <v>6</v>
      </c>
      <c r="B191" s="31" t="s">
        <v>372</v>
      </c>
      <c r="C191" s="31" t="s">
        <v>181</v>
      </c>
      <c r="D191" s="35" t="s">
        <v>179</v>
      </c>
      <c r="E191" s="34">
        <v>771515</v>
      </c>
      <c r="F191" s="476" t="s">
        <v>902</v>
      </c>
      <c r="G191" s="476"/>
      <c r="H191" s="476"/>
      <c r="I191" s="476"/>
      <c r="J191" s="476"/>
      <c r="K191" s="476"/>
      <c r="L191" s="476"/>
      <c r="M191" s="476"/>
    </row>
    <row r="192" spans="1:14" x14ac:dyDescent="0.55000000000000004">
      <c r="A192" s="35">
        <v>7</v>
      </c>
      <c r="B192" s="31" t="s">
        <v>372</v>
      </c>
      <c r="C192" s="31" t="s">
        <v>182</v>
      </c>
      <c r="D192" s="35" t="s">
        <v>179</v>
      </c>
      <c r="E192" s="34">
        <v>802565</v>
      </c>
      <c r="F192" s="476" t="s">
        <v>902</v>
      </c>
      <c r="G192" s="476"/>
      <c r="H192" s="476"/>
      <c r="I192" s="476"/>
      <c r="J192" s="476"/>
      <c r="K192" s="476"/>
      <c r="L192" s="476"/>
      <c r="M192" s="476"/>
    </row>
    <row r="193" spans="1:13" x14ac:dyDescent="0.55000000000000004">
      <c r="A193" s="35">
        <v>8</v>
      </c>
      <c r="B193" s="31" t="s">
        <v>372</v>
      </c>
      <c r="C193" s="31" t="s">
        <v>184</v>
      </c>
      <c r="D193" s="35" t="s">
        <v>183</v>
      </c>
      <c r="E193" s="34">
        <v>776690</v>
      </c>
      <c r="F193" s="476" t="s">
        <v>902</v>
      </c>
      <c r="G193" s="476"/>
      <c r="H193" s="476"/>
      <c r="I193" s="476"/>
      <c r="J193" s="476"/>
      <c r="K193" s="476"/>
      <c r="L193" s="476"/>
      <c r="M193" s="476"/>
    </row>
    <row r="194" spans="1:13" x14ac:dyDescent="0.55000000000000004">
      <c r="A194" s="35">
        <v>9</v>
      </c>
      <c r="B194" s="31" t="s">
        <v>372</v>
      </c>
      <c r="C194" s="31" t="s">
        <v>186</v>
      </c>
      <c r="D194" s="35" t="s">
        <v>185</v>
      </c>
      <c r="E194" s="34">
        <v>792215</v>
      </c>
      <c r="F194" s="476" t="s">
        <v>902</v>
      </c>
      <c r="G194" s="476"/>
      <c r="H194" s="476"/>
      <c r="I194" s="476"/>
      <c r="J194" s="476"/>
      <c r="K194" s="476"/>
      <c r="L194" s="476"/>
      <c r="M194" s="476"/>
    </row>
    <row r="195" spans="1:13" x14ac:dyDescent="0.55000000000000004">
      <c r="A195" s="35">
        <v>10</v>
      </c>
      <c r="B195" s="31" t="s">
        <v>372</v>
      </c>
      <c r="C195" s="31" t="s">
        <v>187</v>
      </c>
      <c r="D195" s="35" t="s">
        <v>185</v>
      </c>
      <c r="E195" s="34">
        <v>710450</v>
      </c>
      <c r="F195" s="476" t="s">
        <v>902</v>
      </c>
      <c r="G195" s="476"/>
      <c r="H195" s="476"/>
      <c r="I195" s="476"/>
      <c r="J195" s="476"/>
      <c r="K195" s="476"/>
      <c r="L195" s="476"/>
      <c r="M195" s="476"/>
    </row>
    <row r="196" spans="1:13" x14ac:dyDescent="0.55000000000000004">
      <c r="A196" s="35">
        <v>11</v>
      </c>
      <c r="B196" s="31" t="s">
        <v>372</v>
      </c>
      <c r="C196" s="31" t="s">
        <v>189</v>
      </c>
      <c r="D196" s="35" t="s">
        <v>188</v>
      </c>
      <c r="E196" s="34">
        <v>774620</v>
      </c>
      <c r="F196" s="476" t="s">
        <v>902</v>
      </c>
      <c r="G196" s="476"/>
      <c r="H196" s="476"/>
      <c r="I196" s="476"/>
      <c r="J196" s="476"/>
      <c r="K196" s="476"/>
      <c r="L196" s="476"/>
      <c r="M196" s="476"/>
    </row>
    <row r="197" spans="1:13" x14ac:dyDescent="0.55000000000000004">
      <c r="A197" s="35">
        <v>12</v>
      </c>
      <c r="B197" s="31" t="s">
        <v>372</v>
      </c>
      <c r="C197" s="31" t="s">
        <v>191</v>
      </c>
      <c r="D197" s="35" t="s">
        <v>190</v>
      </c>
      <c r="E197" s="34">
        <v>805670</v>
      </c>
      <c r="F197" s="476" t="s">
        <v>902</v>
      </c>
      <c r="G197" s="476"/>
      <c r="H197" s="476"/>
      <c r="I197" s="476"/>
      <c r="J197" s="476"/>
      <c r="K197" s="476"/>
      <c r="L197" s="476"/>
      <c r="M197" s="476"/>
    </row>
    <row r="198" spans="1:13" x14ac:dyDescent="0.55000000000000004">
      <c r="A198" s="35">
        <v>13</v>
      </c>
      <c r="B198" s="31" t="s">
        <v>372</v>
      </c>
      <c r="C198" s="31" t="s">
        <v>192</v>
      </c>
      <c r="D198" s="35" t="s">
        <v>188</v>
      </c>
      <c r="E198" s="34">
        <v>824300</v>
      </c>
      <c r="F198" s="476" t="s">
        <v>902</v>
      </c>
      <c r="G198" s="476"/>
      <c r="H198" s="476"/>
      <c r="I198" s="476"/>
      <c r="J198" s="476"/>
      <c r="K198" s="476"/>
      <c r="L198" s="476"/>
      <c r="M198" s="476"/>
    </row>
    <row r="199" spans="1:13" x14ac:dyDescent="0.55000000000000004">
      <c r="A199" s="35">
        <v>14</v>
      </c>
      <c r="B199" s="31" t="s">
        <v>372</v>
      </c>
      <c r="C199" s="31" t="s">
        <v>194</v>
      </c>
      <c r="D199" s="35" t="s">
        <v>193</v>
      </c>
      <c r="E199" s="34">
        <v>811880</v>
      </c>
      <c r="F199" s="476" t="s">
        <v>902</v>
      </c>
      <c r="G199" s="476"/>
      <c r="H199" s="476"/>
      <c r="I199" s="476"/>
      <c r="J199" s="476"/>
      <c r="K199" s="476"/>
      <c r="L199" s="476"/>
      <c r="M199" s="476"/>
    </row>
    <row r="200" spans="1:13" x14ac:dyDescent="0.55000000000000004">
      <c r="A200" s="35">
        <v>15</v>
      </c>
      <c r="B200" s="31" t="s">
        <v>372</v>
      </c>
      <c r="C200" s="31" t="s">
        <v>195</v>
      </c>
      <c r="D200" s="35" t="s">
        <v>193</v>
      </c>
      <c r="E200" s="34">
        <v>816020</v>
      </c>
      <c r="F200" s="476" t="s">
        <v>902</v>
      </c>
      <c r="G200" s="476"/>
      <c r="H200" s="476"/>
      <c r="I200" s="476"/>
      <c r="J200" s="476"/>
      <c r="K200" s="476"/>
      <c r="L200" s="476"/>
      <c r="M200" s="476"/>
    </row>
    <row r="201" spans="1:13" x14ac:dyDescent="0.55000000000000004">
      <c r="A201" s="35">
        <v>16</v>
      </c>
      <c r="B201" s="31" t="s">
        <v>372</v>
      </c>
      <c r="C201" s="31" t="s">
        <v>196</v>
      </c>
      <c r="D201" s="35" t="s">
        <v>193</v>
      </c>
      <c r="E201" s="34">
        <v>805670</v>
      </c>
      <c r="F201" s="476" t="s">
        <v>902</v>
      </c>
      <c r="G201" s="476"/>
      <c r="H201" s="476"/>
      <c r="I201" s="476"/>
      <c r="J201" s="476"/>
      <c r="K201" s="476"/>
      <c r="L201" s="476"/>
      <c r="M201" s="476"/>
    </row>
    <row r="202" spans="1:13" x14ac:dyDescent="0.55000000000000004">
      <c r="A202" s="35">
        <v>17</v>
      </c>
      <c r="B202" s="31" t="s">
        <v>372</v>
      </c>
      <c r="C202" s="31" t="s">
        <v>197</v>
      </c>
      <c r="D202" s="35" t="s">
        <v>190</v>
      </c>
      <c r="E202" s="34">
        <v>787040</v>
      </c>
      <c r="F202" s="476" t="s">
        <v>902</v>
      </c>
      <c r="G202" s="476"/>
      <c r="H202" s="476"/>
      <c r="I202" s="476"/>
      <c r="J202" s="476"/>
      <c r="K202" s="476"/>
      <c r="L202" s="476"/>
      <c r="M202" s="476"/>
    </row>
    <row r="203" spans="1:13" x14ac:dyDescent="0.55000000000000004">
      <c r="A203" s="35">
        <v>18</v>
      </c>
      <c r="B203" s="31" t="s">
        <v>372</v>
      </c>
      <c r="C203" s="31" t="s">
        <v>198</v>
      </c>
      <c r="D203" s="35" t="s">
        <v>190</v>
      </c>
      <c r="E203" s="34">
        <v>784970</v>
      </c>
      <c r="F203" s="476" t="s">
        <v>902</v>
      </c>
      <c r="G203" s="476"/>
      <c r="H203" s="476"/>
      <c r="I203" s="476"/>
      <c r="J203" s="476"/>
      <c r="K203" s="476"/>
      <c r="L203" s="476"/>
      <c r="M203" s="476"/>
    </row>
    <row r="204" spans="1:13" x14ac:dyDescent="0.55000000000000004">
      <c r="A204" s="35">
        <v>19</v>
      </c>
      <c r="B204" s="31" t="s">
        <v>372</v>
      </c>
      <c r="C204" s="31" t="s">
        <v>199</v>
      </c>
      <c r="D204" s="35" t="s">
        <v>190</v>
      </c>
      <c r="E204" s="34">
        <v>824300</v>
      </c>
      <c r="F204" s="476" t="s">
        <v>902</v>
      </c>
      <c r="G204" s="476"/>
      <c r="H204" s="476"/>
      <c r="I204" s="476"/>
      <c r="J204" s="476"/>
      <c r="K204" s="476"/>
      <c r="L204" s="476"/>
      <c r="M204" s="476"/>
    </row>
    <row r="205" spans="1:13" x14ac:dyDescent="0.55000000000000004">
      <c r="A205" s="35">
        <v>20</v>
      </c>
      <c r="B205" s="31" t="s">
        <v>372</v>
      </c>
      <c r="C205" s="31" t="s">
        <v>201</v>
      </c>
      <c r="D205" s="35" t="s">
        <v>200</v>
      </c>
      <c r="E205" s="34">
        <v>3371000</v>
      </c>
      <c r="F205" s="470" t="s">
        <v>910</v>
      </c>
      <c r="G205" s="471"/>
      <c r="H205" s="471"/>
      <c r="I205" s="471"/>
      <c r="J205" s="471"/>
      <c r="K205" s="472"/>
    </row>
    <row r="206" spans="1:13" x14ac:dyDescent="0.55000000000000004">
      <c r="A206" s="35">
        <v>21</v>
      </c>
      <c r="B206" s="31" t="s">
        <v>372</v>
      </c>
      <c r="C206" s="31" t="s">
        <v>202</v>
      </c>
      <c r="D206" s="35" t="s">
        <v>193</v>
      </c>
      <c r="E206" s="34">
        <v>714590</v>
      </c>
      <c r="F206" s="476" t="s">
        <v>902</v>
      </c>
      <c r="G206" s="476"/>
      <c r="H206" s="476"/>
      <c r="I206" s="476"/>
      <c r="J206" s="476"/>
      <c r="K206" s="476"/>
      <c r="L206" s="476"/>
      <c r="M206" s="476"/>
    </row>
    <row r="207" spans="1:13" x14ac:dyDescent="0.55000000000000004">
      <c r="A207" s="35">
        <v>22</v>
      </c>
      <c r="B207" s="31" t="s">
        <v>372</v>
      </c>
      <c r="C207" s="31" t="s">
        <v>204</v>
      </c>
      <c r="D207" s="35" t="s">
        <v>203</v>
      </c>
      <c r="E207" s="34">
        <v>803600</v>
      </c>
      <c r="F207" s="476" t="s">
        <v>902</v>
      </c>
      <c r="G207" s="476"/>
      <c r="H207" s="476"/>
      <c r="I207" s="476"/>
      <c r="J207" s="476"/>
      <c r="K207" s="476"/>
      <c r="L207" s="476"/>
      <c r="M207" s="476"/>
    </row>
    <row r="208" spans="1:13" x14ac:dyDescent="0.55000000000000004">
      <c r="A208" s="35">
        <v>23</v>
      </c>
      <c r="B208" s="31" t="s">
        <v>372</v>
      </c>
      <c r="C208" s="31" t="s">
        <v>206</v>
      </c>
      <c r="D208" s="35" t="s">
        <v>205</v>
      </c>
      <c r="E208" s="34">
        <v>791180</v>
      </c>
      <c r="F208" s="476" t="s">
        <v>902</v>
      </c>
      <c r="G208" s="476"/>
      <c r="H208" s="476"/>
      <c r="I208" s="476"/>
      <c r="J208" s="476"/>
      <c r="K208" s="476"/>
      <c r="L208" s="476"/>
      <c r="M208" s="476"/>
    </row>
    <row r="209" spans="1:14" x14ac:dyDescent="0.55000000000000004">
      <c r="A209" s="35">
        <v>24</v>
      </c>
      <c r="B209" s="31" t="s">
        <v>372</v>
      </c>
      <c r="C209" s="31" t="s">
        <v>208</v>
      </c>
      <c r="D209" s="35" t="s">
        <v>207</v>
      </c>
      <c r="E209" s="34">
        <v>16336150</v>
      </c>
      <c r="F209" s="35">
        <v>2562</v>
      </c>
      <c r="G209" s="470" t="s">
        <v>1129</v>
      </c>
      <c r="H209" s="471"/>
      <c r="I209" s="471"/>
      <c r="J209" s="471"/>
      <c r="K209" s="471"/>
      <c r="L209" s="472"/>
    </row>
    <row r="210" spans="1:14" x14ac:dyDescent="0.55000000000000004">
      <c r="A210" s="35">
        <v>25</v>
      </c>
      <c r="B210" s="31" t="s">
        <v>372</v>
      </c>
      <c r="C210" s="31" t="s">
        <v>210</v>
      </c>
      <c r="D210" s="35" t="s">
        <v>209</v>
      </c>
      <c r="E210" s="34">
        <v>741500</v>
      </c>
      <c r="F210" s="476" t="s">
        <v>902</v>
      </c>
      <c r="G210" s="476"/>
      <c r="H210" s="476"/>
      <c r="I210" s="476"/>
      <c r="J210" s="476"/>
      <c r="K210" s="476"/>
      <c r="L210" s="476"/>
      <c r="M210" s="476"/>
    </row>
    <row r="211" spans="1:14" x14ac:dyDescent="0.55000000000000004">
      <c r="A211" s="35">
        <v>26</v>
      </c>
      <c r="B211" s="31" t="s">
        <v>372</v>
      </c>
      <c r="C211" s="31" t="s">
        <v>211</v>
      </c>
      <c r="D211" s="35" t="s">
        <v>209</v>
      </c>
      <c r="E211" s="34">
        <v>737360</v>
      </c>
      <c r="F211" s="476" t="s">
        <v>902</v>
      </c>
      <c r="G211" s="476"/>
      <c r="H211" s="476"/>
      <c r="I211" s="476"/>
      <c r="J211" s="476"/>
      <c r="K211" s="476"/>
      <c r="L211" s="476"/>
      <c r="M211" s="476"/>
    </row>
    <row r="212" spans="1:14" x14ac:dyDescent="0.55000000000000004">
      <c r="A212" s="35">
        <v>27</v>
      </c>
      <c r="B212" s="31" t="s">
        <v>372</v>
      </c>
      <c r="C212" s="31" t="s">
        <v>212</v>
      </c>
      <c r="D212" s="35" t="s">
        <v>209</v>
      </c>
      <c r="E212" s="34">
        <v>739430</v>
      </c>
      <c r="F212" s="476" t="s">
        <v>902</v>
      </c>
      <c r="G212" s="476"/>
      <c r="H212" s="476"/>
      <c r="I212" s="476"/>
      <c r="J212" s="476"/>
      <c r="K212" s="476"/>
      <c r="L212" s="476"/>
      <c r="M212" s="476"/>
    </row>
    <row r="213" spans="1:14" x14ac:dyDescent="0.55000000000000004">
      <c r="A213" s="35">
        <v>28</v>
      </c>
      <c r="B213" s="31" t="s">
        <v>372</v>
      </c>
      <c r="C213" s="31" t="s">
        <v>213</v>
      </c>
      <c r="D213" s="35" t="s">
        <v>209</v>
      </c>
      <c r="E213" s="34">
        <v>749780</v>
      </c>
      <c r="F213" s="476" t="s">
        <v>902</v>
      </c>
      <c r="G213" s="476"/>
      <c r="H213" s="476"/>
      <c r="I213" s="476"/>
      <c r="J213" s="476"/>
      <c r="K213" s="476"/>
      <c r="L213" s="476"/>
      <c r="M213" s="476"/>
    </row>
    <row r="214" spans="1:14" x14ac:dyDescent="0.55000000000000004">
      <c r="A214" s="35">
        <v>29</v>
      </c>
      <c r="B214" s="31" t="s">
        <v>372</v>
      </c>
      <c r="C214" s="31" t="s">
        <v>215</v>
      </c>
      <c r="D214" s="35" t="s">
        <v>214</v>
      </c>
      <c r="E214" s="34">
        <v>755990</v>
      </c>
      <c r="F214" s="476" t="s">
        <v>902</v>
      </c>
      <c r="G214" s="476"/>
      <c r="H214" s="476"/>
      <c r="I214" s="476"/>
      <c r="J214" s="476"/>
      <c r="K214" s="476"/>
      <c r="L214" s="476"/>
      <c r="M214" s="476"/>
    </row>
    <row r="215" spans="1:14" x14ac:dyDescent="0.55000000000000004">
      <c r="A215" s="35">
        <v>30</v>
      </c>
      <c r="B215" s="31" t="s">
        <v>372</v>
      </c>
      <c r="C215" s="31" t="s">
        <v>217</v>
      </c>
      <c r="D215" s="35" t="s">
        <v>216</v>
      </c>
      <c r="E215" s="34">
        <v>3209000</v>
      </c>
      <c r="F215" s="473" t="s">
        <v>901</v>
      </c>
      <c r="G215" s="473"/>
      <c r="H215" s="473"/>
      <c r="I215" s="473"/>
      <c r="J215" s="473"/>
      <c r="K215" s="473"/>
      <c r="L215" s="473"/>
      <c r="M215" s="473"/>
      <c r="N215" s="473"/>
    </row>
    <row r="216" spans="1:14" x14ac:dyDescent="0.55000000000000004">
      <c r="A216" s="35">
        <v>31</v>
      </c>
      <c r="B216" s="31" t="s">
        <v>372</v>
      </c>
      <c r="C216" s="31" t="s">
        <v>219</v>
      </c>
      <c r="D216" s="35" t="s">
        <v>218</v>
      </c>
      <c r="E216" s="34">
        <v>3727000</v>
      </c>
      <c r="F216" s="473" t="s">
        <v>901</v>
      </c>
      <c r="G216" s="473"/>
      <c r="H216" s="473"/>
      <c r="I216" s="473"/>
      <c r="J216" s="473"/>
      <c r="K216" s="473"/>
      <c r="L216" s="473"/>
      <c r="M216" s="473"/>
      <c r="N216" s="473"/>
    </row>
    <row r="217" spans="1:14" x14ac:dyDescent="0.55000000000000004">
      <c r="A217" s="35">
        <v>32</v>
      </c>
      <c r="B217" s="31" t="s">
        <v>372</v>
      </c>
      <c r="C217" s="31" t="s">
        <v>220</v>
      </c>
      <c r="D217" s="35" t="s">
        <v>218</v>
      </c>
      <c r="E217" s="34">
        <v>3999000</v>
      </c>
      <c r="F217" s="473" t="s">
        <v>901</v>
      </c>
      <c r="G217" s="473"/>
      <c r="H217" s="473"/>
      <c r="I217" s="473"/>
      <c r="J217" s="473"/>
      <c r="K217" s="473"/>
      <c r="L217" s="473"/>
      <c r="M217" s="473"/>
      <c r="N217" s="473"/>
    </row>
    <row r="218" spans="1:14" x14ac:dyDescent="0.55000000000000004">
      <c r="A218" s="35">
        <v>33</v>
      </c>
      <c r="B218" s="31" t="s">
        <v>372</v>
      </c>
      <c r="C218" s="31" t="s">
        <v>222</v>
      </c>
      <c r="D218" s="35" t="s">
        <v>221</v>
      </c>
      <c r="E218" s="34">
        <v>2482500</v>
      </c>
      <c r="F218" s="473" t="s">
        <v>901</v>
      </c>
      <c r="G218" s="473"/>
      <c r="H218" s="473"/>
      <c r="I218" s="473"/>
      <c r="J218" s="473"/>
      <c r="K218" s="473"/>
      <c r="L218" s="473"/>
      <c r="M218" s="473"/>
      <c r="N218" s="473"/>
    </row>
    <row r="219" spans="1:14" x14ac:dyDescent="0.55000000000000004">
      <c r="A219" s="35">
        <v>34</v>
      </c>
      <c r="B219" s="31" t="s">
        <v>372</v>
      </c>
      <c r="C219" s="31" t="s">
        <v>223</v>
      </c>
      <c r="D219" s="35" t="s">
        <v>221</v>
      </c>
      <c r="E219" s="34">
        <v>2482500</v>
      </c>
      <c r="F219" s="473" t="s">
        <v>901</v>
      </c>
      <c r="G219" s="473"/>
      <c r="H219" s="473"/>
      <c r="I219" s="473"/>
      <c r="J219" s="473"/>
      <c r="K219" s="473"/>
      <c r="L219" s="473"/>
      <c r="M219" s="473"/>
      <c r="N219" s="473"/>
    </row>
    <row r="220" spans="1:14" x14ac:dyDescent="0.55000000000000004">
      <c r="A220" s="35">
        <v>35</v>
      </c>
      <c r="B220" s="31" t="s">
        <v>372</v>
      </c>
      <c r="C220" s="31" t="s">
        <v>225</v>
      </c>
      <c r="D220" s="35" t="s">
        <v>224</v>
      </c>
      <c r="E220" s="34">
        <v>469900</v>
      </c>
      <c r="F220" s="470" t="s">
        <v>904</v>
      </c>
      <c r="G220" s="471"/>
      <c r="H220" s="471"/>
      <c r="I220" s="471"/>
      <c r="J220" s="471"/>
      <c r="K220" s="472"/>
    </row>
    <row r="221" spans="1:14" x14ac:dyDescent="0.55000000000000004">
      <c r="A221" s="35">
        <v>36</v>
      </c>
      <c r="B221" s="31" t="s">
        <v>372</v>
      </c>
      <c r="C221" s="31" t="s">
        <v>227</v>
      </c>
      <c r="D221" s="35" t="s">
        <v>226</v>
      </c>
      <c r="E221" s="34">
        <v>469900</v>
      </c>
      <c r="F221" s="470" t="s">
        <v>904</v>
      </c>
      <c r="G221" s="471"/>
      <c r="H221" s="471"/>
      <c r="I221" s="471"/>
      <c r="J221" s="471"/>
      <c r="K221" s="472"/>
    </row>
    <row r="222" spans="1:14" x14ac:dyDescent="0.55000000000000004">
      <c r="A222" s="35">
        <v>37</v>
      </c>
      <c r="B222" s="31" t="s">
        <v>372</v>
      </c>
      <c r="C222" s="31" t="s">
        <v>228</v>
      </c>
      <c r="D222" s="35" t="s">
        <v>224</v>
      </c>
      <c r="E222" s="34">
        <v>469900</v>
      </c>
      <c r="F222" s="470" t="s">
        <v>904</v>
      </c>
      <c r="G222" s="471"/>
      <c r="H222" s="471"/>
      <c r="I222" s="471"/>
      <c r="J222" s="471"/>
      <c r="K222" s="472"/>
    </row>
    <row r="223" spans="1:14" x14ac:dyDescent="0.55000000000000004">
      <c r="A223" s="35">
        <v>38</v>
      </c>
      <c r="B223" s="31" t="s">
        <v>372</v>
      </c>
      <c r="C223" s="31" t="s">
        <v>229</v>
      </c>
      <c r="D223" s="35" t="s">
        <v>224</v>
      </c>
      <c r="E223" s="34">
        <v>469900</v>
      </c>
      <c r="F223" s="470" t="s">
        <v>904</v>
      </c>
      <c r="G223" s="471"/>
      <c r="H223" s="471"/>
      <c r="I223" s="471"/>
      <c r="J223" s="471"/>
      <c r="K223" s="472"/>
    </row>
    <row r="224" spans="1:14" x14ac:dyDescent="0.55000000000000004">
      <c r="A224" s="35">
        <v>39</v>
      </c>
      <c r="B224" s="31" t="s">
        <v>372</v>
      </c>
      <c r="C224" s="31" t="s">
        <v>230</v>
      </c>
      <c r="D224" s="35" t="s">
        <v>224</v>
      </c>
      <c r="E224" s="34">
        <v>469900</v>
      </c>
      <c r="F224" s="470" t="s">
        <v>904</v>
      </c>
      <c r="G224" s="471"/>
      <c r="H224" s="471"/>
      <c r="I224" s="471"/>
      <c r="J224" s="471"/>
      <c r="K224" s="472"/>
    </row>
    <row r="225" spans="1:14" ht="24.75" thickBot="1" x14ac:dyDescent="0.6">
      <c r="C225" s="37" t="s">
        <v>373</v>
      </c>
      <c r="E225" s="110">
        <f>SUM(E186:E224)</f>
        <v>101795233</v>
      </c>
    </row>
    <row r="226" spans="1:14" ht="24.75" thickTop="1" x14ac:dyDescent="0.55000000000000004">
      <c r="B226" s="37" t="s">
        <v>706</v>
      </c>
    </row>
    <row r="227" spans="1:14" x14ac:dyDescent="0.55000000000000004">
      <c r="A227" s="35">
        <v>1</v>
      </c>
      <c r="B227" s="31" t="s">
        <v>372</v>
      </c>
      <c r="C227" s="31" t="s">
        <v>232</v>
      </c>
      <c r="D227" s="35" t="s">
        <v>231</v>
      </c>
      <c r="E227" s="34">
        <v>3987500</v>
      </c>
      <c r="F227" s="473" t="s">
        <v>864</v>
      </c>
      <c r="G227" s="473"/>
      <c r="H227" s="473"/>
      <c r="I227" s="473"/>
      <c r="J227" s="473"/>
      <c r="K227" s="473"/>
      <c r="L227" s="473"/>
      <c r="M227" s="473"/>
      <c r="N227" s="473"/>
    </row>
    <row r="228" spans="1:14" x14ac:dyDescent="0.55000000000000004">
      <c r="A228" s="35">
        <v>2</v>
      </c>
      <c r="B228" s="31" t="s">
        <v>372</v>
      </c>
      <c r="C228" s="31" t="s">
        <v>233</v>
      </c>
      <c r="D228" s="35" t="s">
        <v>231</v>
      </c>
      <c r="E228" s="34">
        <v>4711500</v>
      </c>
      <c r="F228" s="473" t="s">
        <v>864</v>
      </c>
      <c r="G228" s="473"/>
      <c r="H228" s="473"/>
      <c r="I228" s="473"/>
      <c r="J228" s="473"/>
      <c r="K228" s="473"/>
      <c r="L228" s="473"/>
      <c r="M228" s="473"/>
      <c r="N228" s="473"/>
    </row>
    <row r="229" spans="1:14" x14ac:dyDescent="0.55000000000000004">
      <c r="A229" s="35">
        <v>3</v>
      </c>
      <c r="B229" s="31" t="s">
        <v>372</v>
      </c>
      <c r="C229" s="31" t="s">
        <v>235</v>
      </c>
      <c r="D229" s="35" t="s">
        <v>234</v>
      </c>
      <c r="E229" s="34">
        <v>3748500</v>
      </c>
      <c r="F229" s="473" t="s">
        <v>864</v>
      </c>
      <c r="G229" s="473"/>
      <c r="H229" s="473"/>
      <c r="I229" s="473"/>
      <c r="J229" s="473"/>
      <c r="K229" s="473"/>
      <c r="L229" s="473"/>
      <c r="M229" s="473"/>
      <c r="N229" s="473"/>
    </row>
    <row r="230" spans="1:14" x14ac:dyDescent="0.55000000000000004">
      <c r="A230" s="35">
        <v>4</v>
      </c>
      <c r="B230" s="31" t="s">
        <v>372</v>
      </c>
      <c r="C230" s="31" t="s">
        <v>236</v>
      </c>
      <c r="D230" s="35" t="s">
        <v>234</v>
      </c>
      <c r="E230" s="34">
        <v>11028500</v>
      </c>
      <c r="F230" s="473" t="s">
        <v>864</v>
      </c>
      <c r="G230" s="473"/>
      <c r="H230" s="473"/>
      <c r="I230" s="473"/>
      <c r="J230" s="473"/>
      <c r="K230" s="473"/>
      <c r="L230" s="473"/>
      <c r="M230" s="473"/>
      <c r="N230" s="473"/>
    </row>
    <row r="231" spans="1:14" x14ac:dyDescent="0.55000000000000004">
      <c r="A231" s="35">
        <v>5</v>
      </c>
      <c r="B231" s="31" t="s">
        <v>372</v>
      </c>
      <c r="C231" s="31" t="s">
        <v>238</v>
      </c>
      <c r="D231" s="35" t="s">
        <v>237</v>
      </c>
      <c r="E231" s="34">
        <v>4530000</v>
      </c>
    </row>
    <row r="232" spans="1:14" x14ac:dyDescent="0.55000000000000004">
      <c r="A232" s="35">
        <v>6</v>
      </c>
      <c r="B232" s="31" t="s">
        <v>372</v>
      </c>
      <c r="C232" s="31" t="s">
        <v>240</v>
      </c>
      <c r="D232" s="35" t="s">
        <v>239</v>
      </c>
      <c r="E232" s="34">
        <v>4173750</v>
      </c>
    </row>
    <row r="233" spans="1:14" x14ac:dyDescent="0.55000000000000004">
      <c r="A233" s="35">
        <v>7</v>
      </c>
      <c r="B233" s="31" t="s">
        <v>372</v>
      </c>
      <c r="C233" s="31" t="s">
        <v>240</v>
      </c>
      <c r="D233" s="35" t="s">
        <v>239</v>
      </c>
      <c r="E233" s="34">
        <v>596250</v>
      </c>
    </row>
    <row r="234" spans="1:14" x14ac:dyDescent="0.55000000000000004">
      <c r="A234" s="35">
        <v>8</v>
      </c>
      <c r="B234" s="31" t="s">
        <v>372</v>
      </c>
      <c r="C234" s="31" t="s">
        <v>242</v>
      </c>
      <c r="D234" s="35" t="s">
        <v>241</v>
      </c>
      <c r="E234" s="34">
        <v>3110454.89</v>
      </c>
      <c r="F234" s="473" t="s">
        <v>862</v>
      </c>
      <c r="G234" s="473"/>
      <c r="H234" s="473"/>
      <c r="I234" s="473"/>
      <c r="J234" s="473"/>
      <c r="K234" s="473"/>
      <c r="L234" s="473"/>
      <c r="M234" s="473"/>
      <c r="N234" s="473"/>
    </row>
    <row r="235" spans="1:14" x14ac:dyDescent="0.55000000000000004">
      <c r="A235" s="35">
        <v>9</v>
      </c>
      <c r="B235" s="31" t="s">
        <v>372</v>
      </c>
      <c r="C235" s="31" t="s">
        <v>243</v>
      </c>
      <c r="D235" s="35" t="s">
        <v>241</v>
      </c>
      <c r="E235" s="34">
        <v>1278758</v>
      </c>
      <c r="F235" s="473" t="s">
        <v>862</v>
      </c>
      <c r="G235" s="473"/>
      <c r="H235" s="473"/>
      <c r="I235" s="473"/>
      <c r="J235" s="473"/>
      <c r="K235" s="473"/>
      <c r="L235" s="473"/>
      <c r="M235" s="473"/>
      <c r="N235" s="473"/>
    </row>
    <row r="236" spans="1:14" x14ac:dyDescent="0.55000000000000004">
      <c r="A236" s="35">
        <v>10</v>
      </c>
      <c r="B236" s="31" t="s">
        <v>372</v>
      </c>
      <c r="C236" s="31" t="s">
        <v>244</v>
      </c>
      <c r="D236" s="35" t="s">
        <v>241</v>
      </c>
      <c r="E236" s="34">
        <v>1442032.91</v>
      </c>
      <c r="F236" s="473" t="s">
        <v>862</v>
      </c>
      <c r="G236" s="473"/>
      <c r="H236" s="473"/>
      <c r="I236" s="473"/>
      <c r="J236" s="473"/>
      <c r="K236" s="473"/>
      <c r="L236" s="473"/>
      <c r="M236" s="473"/>
      <c r="N236" s="473"/>
    </row>
    <row r="237" spans="1:14" x14ac:dyDescent="0.55000000000000004">
      <c r="A237" s="35">
        <v>11</v>
      </c>
      <c r="B237" s="31" t="s">
        <v>372</v>
      </c>
      <c r="C237" s="31" t="s">
        <v>245</v>
      </c>
      <c r="D237" s="35" t="s">
        <v>241</v>
      </c>
      <c r="E237" s="34">
        <v>1882780.34</v>
      </c>
      <c r="F237" s="473" t="s">
        <v>862</v>
      </c>
      <c r="G237" s="473"/>
      <c r="H237" s="473"/>
      <c r="I237" s="473"/>
      <c r="J237" s="473"/>
      <c r="K237" s="473"/>
      <c r="L237" s="473"/>
      <c r="M237" s="473"/>
      <c r="N237" s="473"/>
    </row>
    <row r="238" spans="1:14" x14ac:dyDescent="0.55000000000000004">
      <c r="A238" s="35">
        <v>12</v>
      </c>
      <c r="B238" s="31" t="s">
        <v>372</v>
      </c>
      <c r="C238" s="31" t="s">
        <v>246</v>
      </c>
      <c r="D238" s="35" t="s">
        <v>241</v>
      </c>
      <c r="E238" s="34">
        <v>708870.96</v>
      </c>
      <c r="F238" s="473" t="s">
        <v>862</v>
      </c>
      <c r="G238" s="473"/>
      <c r="H238" s="473"/>
      <c r="I238" s="473"/>
      <c r="J238" s="473"/>
      <c r="K238" s="473"/>
      <c r="L238" s="473"/>
      <c r="M238" s="473"/>
      <c r="N238" s="473"/>
    </row>
    <row r="239" spans="1:14" ht="27.75" x14ac:dyDescent="0.65">
      <c r="A239" s="35">
        <v>13</v>
      </c>
      <c r="B239" s="31" t="s">
        <v>372</v>
      </c>
      <c r="C239" s="31" t="s">
        <v>248</v>
      </c>
      <c r="D239" s="35" t="s">
        <v>247</v>
      </c>
      <c r="E239" s="34">
        <v>3940000</v>
      </c>
      <c r="F239" s="474" t="s">
        <v>1081</v>
      </c>
      <c r="G239" s="474"/>
      <c r="H239" s="474"/>
      <c r="I239" s="474"/>
      <c r="J239" s="474"/>
      <c r="K239" s="474"/>
      <c r="L239" s="474"/>
      <c r="M239" s="474"/>
      <c r="N239" s="474"/>
    </row>
    <row r="240" spans="1:14" ht="27.75" x14ac:dyDescent="0.65">
      <c r="A240" s="35">
        <v>14</v>
      </c>
      <c r="B240" s="31" t="s">
        <v>372</v>
      </c>
      <c r="C240" s="31" t="s">
        <v>249</v>
      </c>
      <c r="D240" s="35" t="s">
        <v>247</v>
      </c>
      <c r="E240" s="34">
        <v>3940000</v>
      </c>
      <c r="F240" s="474" t="s">
        <v>1081</v>
      </c>
      <c r="G240" s="474"/>
      <c r="H240" s="474"/>
      <c r="I240" s="474"/>
      <c r="J240" s="474"/>
      <c r="K240" s="474"/>
      <c r="L240" s="474"/>
      <c r="M240" s="474"/>
      <c r="N240" s="474"/>
    </row>
    <row r="241" spans="1:14" ht="27.75" x14ac:dyDescent="0.55000000000000004">
      <c r="A241" s="35">
        <v>15</v>
      </c>
      <c r="B241" s="31" t="s">
        <v>372</v>
      </c>
      <c r="C241" s="31" t="s">
        <v>208</v>
      </c>
      <c r="D241" s="35" t="s">
        <v>250</v>
      </c>
      <c r="E241" s="34">
        <v>29970000</v>
      </c>
      <c r="F241" s="475" t="s">
        <v>905</v>
      </c>
      <c r="G241" s="475"/>
      <c r="H241" s="475"/>
      <c r="I241" s="475"/>
      <c r="J241" s="475"/>
      <c r="K241" s="475"/>
      <c r="L241" s="475"/>
      <c r="M241" s="475"/>
      <c r="N241" s="475"/>
    </row>
    <row r="242" spans="1:14" ht="27.75" x14ac:dyDescent="0.65">
      <c r="A242" s="35">
        <v>16</v>
      </c>
      <c r="B242" s="31" t="s">
        <v>372</v>
      </c>
      <c r="C242" s="31" t="s">
        <v>252</v>
      </c>
      <c r="D242" s="35" t="s">
        <v>251</v>
      </c>
      <c r="E242" s="34">
        <v>3070000</v>
      </c>
      <c r="F242" s="474" t="s">
        <v>899</v>
      </c>
      <c r="G242" s="474"/>
      <c r="H242" s="474"/>
      <c r="I242" s="474"/>
      <c r="J242" s="474"/>
      <c r="K242" s="474"/>
      <c r="L242" s="474"/>
      <c r="M242" s="474"/>
      <c r="N242" s="474"/>
    </row>
    <row r="243" spans="1:14" ht="24.75" thickBot="1" x14ac:dyDescent="0.6">
      <c r="C243" s="37" t="s">
        <v>373</v>
      </c>
      <c r="E243" s="110">
        <f>SUM(E227:E242)</f>
        <v>82118897.099999994</v>
      </c>
    </row>
    <row r="244" spans="1:14" s="35" customFormat="1" ht="24.75" thickTop="1" x14ac:dyDescent="0.55000000000000004">
      <c r="B244" s="31"/>
      <c r="C244" s="104" t="s">
        <v>880</v>
      </c>
      <c r="D244" s="119"/>
      <c r="E244" s="111">
        <f>+E10+E15+E24+E46+E59+E69+E76+E92+E97+E184+E225+E243</f>
        <v>701724942.80000007</v>
      </c>
    </row>
  </sheetData>
  <mergeCells count="106">
    <mergeCell ref="F87:N87"/>
    <mergeCell ref="F88:N88"/>
    <mergeCell ref="F89:N89"/>
    <mergeCell ref="G96:O96"/>
    <mergeCell ref="G94:I94"/>
    <mergeCell ref="G100:O100"/>
    <mergeCell ref="G130:O130"/>
    <mergeCell ref="G209:L209"/>
    <mergeCell ref="B1:E1"/>
    <mergeCell ref="G118:O118"/>
    <mergeCell ref="G145:O145"/>
    <mergeCell ref="G85:O85"/>
    <mergeCell ref="G114:O114"/>
    <mergeCell ref="F74:M74"/>
    <mergeCell ref="F99:K99"/>
    <mergeCell ref="G56:O56"/>
    <mergeCell ref="G57:O57"/>
    <mergeCell ref="G58:O58"/>
    <mergeCell ref="G41:O41"/>
    <mergeCell ref="G121:O121"/>
    <mergeCell ref="G106:O106"/>
    <mergeCell ref="G142:M142"/>
    <mergeCell ref="G125:I125"/>
    <mergeCell ref="F119:N119"/>
    <mergeCell ref="F131:N131"/>
    <mergeCell ref="F132:N132"/>
    <mergeCell ref="G155:O155"/>
    <mergeCell ref="G127:O127"/>
    <mergeCell ref="G148:O148"/>
    <mergeCell ref="G147:O147"/>
    <mergeCell ref="G154:O154"/>
    <mergeCell ref="G128:O128"/>
    <mergeCell ref="G159:O159"/>
    <mergeCell ref="G139:O139"/>
    <mergeCell ref="G163:O163"/>
    <mergeCell ref="G126:O126"/>
    <mergeCell ref="G150:O150"/>
    <mergeCell ref="F144:N144"/>
    <mergeCell ref="F157:N157"/>
    <mergeCell ref="G156:O156"/>
    <mergeCell ref="F201:M201"/>
    <mergeCell ref="F202:M202"/>
    <mergeCell ref="F203:M203"/>
    <mergeCell ref="G165:O165"/>
    <mergeCell ref="F191:M191"/>
    <mergeCell ref="F192:M192"/>
    <mergeCell ref="F193:M193"/>
    <mergeCell ref="F179:N179"/>
    <mergeCell ref="F180:N180"/>
    <mergeCell ref="F181:N181"/>
    <mergeCell ref="F182:N182"/>
    <mergeCell ref="F183:N183"/>
    <mergeCell ref="F173:N173"/>
    <mergeCell ref="F174:N174"/>
    <mergeCell ref="F175:N175"/>
    <mergeCell ref="F176:N176"/>
    <mergeCell ref="F189:N189"/>
    <mergeCell ref="F186:M186"/>
    <mergeCell ref="G167:O167"/>
    <mergeCell ref="F211:M211"/>
    <mergeCell ref="F212:M212"/>
    <mergeCell ref="F213:M213"/>
    <mergeCell ref="F214:M214"/>
    <mergeCell ref="F168:N168"/>
    <mergeCell ref="F169:N169"/>
    <mergeCell ref="F170:N170"/>
    <mergeCell ref="F171:N171"/>
    <mergeCell ref="F172:N172"/>
    <mergeCell ref="F177:N177"/>
    <mergeCell ref="F178:N178"/>
    <mergeCell ref="F204:M204"/>
    <mergeCell ref="F206:M206"/>
    <mergeCell ref="F207:M207"/>
    <mergeCell ref="F208:M208"/>
    <mergeCell ref="F210:M210"/>
    <mergeCell ref="F194:M194"/>
    <mergeCell ref="F195:M195"/>
    <mergeCell ref="F196:M196"/>
    <mergeCell ref="F197:M197"/>
    <mergeCell ref="F198:M198"/>
    <mergeCell ref="F205:K205"/>
    <mergeCell ref="F199:M199"/>
    <mergeCell ref="F200:M200"/>
    <mergeCell ref="F215:N215"/>
    <mergeCell ref="F216:N216"/>
    <mergeCell ref="F217:N217"/>
    <mergeCell ref="F218:N218"/>
    <mergeCell ref="F219:N219"/>
    <mergeCell ref="F220:K220"/>
    <mergeCell ref="F221:K221"/>
    <mergeCell ref="F222:K222"/>
    <mergeCell ref="F223:K223"/>
    <mergeCell ref="F224:K224"/>
    <mergeCell ref="F227:N227"/>
    <mergeCell ref="F228:N228"/>
    <mergeCell ref="F229:N229"/>
    <mergeCell ref="F230:N230"/>
    <mergeCell ref="F242:N242"/>
    <mergeCell ref="F239:N239"/>
    <mergeCell ref="F240:N240"/>
    <mergeCell ref="F241:N241"/>
    <mergeCell ref="F238:N238"/>
    <mergeCell ref="F234:N234"/>
    <mergeCell ref="F235:N235"/>
    <mergeCell ref="F236:N236"/>
    <mergeCell ref="F237:N237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18"/>
  <sheetViews>
    <sheetView workbookViewId="0">
      <selection activeCell="I9" sqref="I9"/>
    </sheetView>
  </sheetViews>
  <sheetFormatPr defaultColWidth="8.875" defaultRowHeight="24" x14ac:dyDescent="0.55000000000000004"/>
  <cols>
    <col min="1" max="1" width="8" style="35" customWidth="1"/>
    <col min="2" max="2" width="21.625" style="31" customWidth="1"/>
    <col min="3" max="3" width="49.5" style="31" customWidth="1"/>
    <col min="4" max="4" width="14" style="31" customWidth="1"/>
    <col min="5" max="5" width="13.75" style="31" customWidth="1"/>
    <col min="6" max="8" width="8.875" style="31"/>
    <col min="9" max="9" width="15.375" style="31" customWidth="1"/>
    <col min="10" max="10" width="17.5" style="31" customWidth="1"/>
    <col min="11" max="16384" width="8.875" style="31"/>
  </cols>
  <sheetData>
    <row r="1" spans="1:11" ht="30.75" x14ac:dyDescent="0.7">
      <c r="B1" s="495" t="s">
        <v>689</v>
      </c>
      <c r="C1" s="495"/>
      <c r="D1" s="495"/>
      <c r="E1" s="495"/>
    </row>
    <row r="2" spans="1:11" ht="27.75" x14ac:dyDescent="0.65">
      <c r="A2" s="41" t="s">
        <v>693</v>
      </c>
      <c r="C2" s="41"/>
      <c r="D2" s="41"/>
      <c r="E2" s="41"/>
    </row>
    <row r="3" spans="1:11" s="36" customFormat="1" ht="25.9" customHeight="1" x14ac:dyDescent="0.2">
      <c r="A3" s="38" t="s">
        <v>695</v>
      </c>
      <c r="B3" s="38" t="s">
        <v>10</v>
      </c>
      <c r="C3" s="32" t="s">
        <v>690</v>
      </c>
      <c r="D3" s="32" t="s">
        <v>692</v>
      </c>
      <c r="E3" s="32" t="s">
        <v>691</v>
      </c>
    </row>
    <row r="4" spans="1:11" s="36" customFormat="1" ht="22.15" customHeight="1" x14ac:dyDescent="0.55000000000000004">
      <c r="A4" s="106">
        <v>1</v>
      </c>
      <c r="B4" s="31" t="s">
        <v>372</v>
      </c>
      <c r="C4" s="31" t="s">
        <v>882</v>
      </c>
      <c r="D4" s="31" t="s">
        <v>61</v>
      </c>
      <c r="E4" s="34">
        <v>350000</v>
      </c>
      <c r="G4" s="115"/>
      <c r="H4" s="116"/>
      <c r="K4" s="117"/>
    </row>
    <row r="5" spans="1:11" s="36" customFormat="1" ht="25.9" customHeight="1" x14ac:dyDescent="0.55000000000000004">
      <c r="A5" s="38">
        <v>2</v>
      </c>
      <c r="B5" s="36" t="s">
        <v>375</v>
      </c>
      <c r="C5" s="31" t="s">
        <v>257</v>
      </c>
      <c r="D5" s="31" t="s">
        <v>256</v>
      </c>
      <c r="E5" s="34">
        <v>295000</v>
      </c>
      <c r="G5" s="115"/>
      <c r="H5" s="116"/>
      <c r="I5" s="118"/>
      <c r="J5" s="118"/>
      <c r="K5" s="117"/>
    </row>
    <row r="6" spans="1:11" x14ac:dyDescent="0.55000000000000004">
      <c r="A6" s="35">
        <v>3</v>
      </c>
      <c r="B6" s="31" t="s">
        <v>379</v>
      </c>
      <c r="C6" s="31" t="s">
        <v>883</v>
      </c>
      <c r="D6" s="31" t="s">
        <v>364</v>
      </c>
      <c r="E6" s="34">
        <v>320000</v>
      </c>
      <c r="G6" s="115"/>
      <c r="H6" s="116"/>
      <c r="I6" s="118"/>
      <c r="J6" s="118"/>
      <c r="K6" s="117"/>
    </row>
    <row r="7" spans="1:11" x14ac:dyDescent="0.55000000000000004">
      <c r="A7" s="35">
        <v>4</v>
      </c>
      <c r="B7" s="31" t="s">
        <v>379</v>
      </c>
      <c r="C7" s="31" t="s">
        <v>881</v>
      </c>
      <c r="D7" s="31" t="s">
        <v>368</v>
      </c>
      <c r="E7" s="34">
        <v>201000</v>
      </c>
      <c r="G7" s="115"/>
      <c r="H7" s="116"/>
      <c r="I7" s="118"/>
      <c r="J7" s="118"/>
      <c r="K7" s="117"/>
    </row>
    <row r="8" spans="1:11" x14ac:dyDescent="0.55000000000000004">
      <c r="A8" s="35">
        <v>5</v>
      </c>
      <c r="B8" s="193" t="s">
        <v>876</v>
      </c>
      <c r="C8" s="193" t="s">
        <v>1319</v>
      </c>
      <c r="D8" s="193" t="s">
        <v>29</v>
      </c>
      <c r="E8" s="195">
        <v>1700000</v>
      </c>
      <c r="G8" s="115"/>
      <c r="H8" s="116"/>
      <c r="I8" s="118"/>
      <c r="J8" s="118"/>
      <c r="K8" s="117"/>
    </row>
    <row r="9" spans="1:11" x14ac:dyDescent="0.55000000000000004">
      <c r="A9" s="35">
        <v>6</v>
      </c>
      <c r="B9" s="31" t="s">
        <v>876</v>
      </c>
      <c r="C9" s="31" t="s">
        <v>324</v>
      </c>
      <c r="D9" s="31" t="s">
        <v>323</v>
      </c>
      <c r="E9" s="34">
        <v>34500000</v>
      </c>
      <c r="G9" s="115"/>
      <c r="H9" s="116"/>
      <c r="I9" s="118"/>
      <c r="J9" s="118"/>
      <c r="K9" s="117"/>
    </row>
    <row r="10" spans="1:11" x14ac:dyDescent="0.55000000000000004">
      <c r="A10" s="35">
        <v>7</v>
      </c>
      <c r="B10" s="31" t="s">
        <v>372</v>
      </c>
      <c r="C10" s="30" t="s">
        <v>150</v>
      </c>
      <c r="D10" s="114" t="s">
        <v>29</v>
      </c>
      <c r="E10" s="34">
        <v>125000</v>
      </c>
      <c r="F10" s="33"/>
      <c r="G10" s="33"/>
    </row>
    <row r="11" spans="1:11" ht="24.75" thickBot="1" x14ac:dyDescent="0.6">
      <c r="C11" s="37" t="s">
        <v>373</v>
      </c>
      <c r="E11" s="39">
        <f>SUM(E4:E10)</f>
        <v>37491000</v>
      </c>
      <c r="H11" s="116">
        <v>0</v>
      </c>
    </row>
    <row r="12" spans="1:11" ht="28.5" thickTop="1" x14ac:dyDescent="0.65">
      <c r="A12" s="41" t="s">
        <v>694</v>
      </c>
      <c r="C12" s="41"/>
      <c r="D12" s="41"/>
      <c r="E12" s="41"/>
    </row>
    <row r="13" spans="1:11" s="36" customFormat="1" ht="19.899999999999999" customHeight="1" x14ac:dyDescent="0.2">
      <c r="A13" s="38" t="s">
        <v>695</v>
      </c>
      <c r="B13" s="32" t="s">
        <v>686</v>
      </c>
      <c r="C13" s="32" t="s">
        <v>690</v>
      </c>
      <c r="D13" s="32" t="s">
        <v>692</v>
      </c>
      <c r="E13" s="32" t="s">
        <v>691</v>
      </c>
    </row>
    <row r="14" spans="1:11" s="36" customFormat="1" ht="22.15" customHeight="1" x14ac:dyDescent="0.55000000000000004">
      <c r="A14" s="38"/>
      <c r="B14" s="37" t="s">
        <v>696</v>
      </c>
      <c r="C14" s="32"/>
      <c r="D14" s="32"/>
      <c r="E14" s="32"/>
    </row>
    <row r="15" spans="1:11" x14ac:dyDescent="0.55000000000000004">
      <c r="A15" s="35">
        <v>1</v>
      </c>
      <c r="B15" s="31" t="s">
        <v>661</v>
      </c>
      <c r="C15" s="31" t="s">
        <v>381</v>
      </c>
      <c r="D15" s="31" t="s">
        <v>380</v>
      </c>
      <c r="E15" s="34">
        <v>1210000</v>
      </c>
    </row>
    <row r="16" spans="1:11" x14ac:dyDescent="0.55000000000000004">
      <c r="A16" s="35">
        <v>2</v>
      </c>
      <c r="B16" s="31" t="s">
        <v>662</v>
      </c>
      <c r="C16" s="31" t="s">
        <v>402</v>
      </c>
      <c r="D16" s="31" t="s">
        <v>401</v>
      </c>
      <c r="E16" s="34">
        <v>19990</v>
      </c>
    </row>
    <row r="17" spans="1:5" ht="24.75" thickBot="1" x14ac:dyDescent="0.6">
      <c r="C17" s="37" t="s">
        <v>373</v>
      </c>
      <c r="E17" s="39">
        <f>SUM(E15:E16)</f>
        <v>1229990</v>
      </c>
    </row>
    <row r="18" spans="1:5" ht="24.75" thickTop="1" x14ac:dyDescent="0.55000000000000004">
      <c r="B18" s="37" t="s">
        <v>697</v>
      </c>
    </row>
    <row r="19" spans="1:5" x14ac:dyDescent="0.55000000000000004">
      <c r="A19" s="35">
        <v>1</v>
      </c>
      <c r="B19" s="31" t="s">
        <v>663</v>
      </c>
      <c r="C19" s="31" t="s">
        <v>449</v>
      </c>
      <c r="D19" s="31" t="s">
        <v>448</v>
      </c>
      <c r="E19" s="34">
        <v>34500</v>
      </c>
    </row>
    <row r="20" spans="1:5" ht="24.75" thickBot="1" x14ac:dyDescent="0.6">
      <c r="C20" s="37" t="s">
        <v>373</v>
      </c>
      <c r="E20" s="39">
        <f>+E19</f>
        <v>34500</v>
      </c>
    </row>
    <row r="21" spans="1:5" ht="24.75" thickTop="1" x14ac:dyDescent="0.55000000000000004">
      <c r="A21" s="31"/>
      <c r="B21" s="37" t="s">
        <v>698</v>
      </c>
      <c r="E21" s="34"/>
    </row>
    <row r="22" spans="1:5" x14ac:dyDescent="0.55000000000000004">
      <c r="A22" s="35">
        <v>1</v>
      </c>
      <c r="B22" s="31" t="s">
        <v>663</v>
      </c>
      <c r="C22" s="31" t="s">
        <v>451</v>
      </c>
      <c r="D22" s="31" t="s">
        <v>450</v>
      </c>
      <c r="E22" s="34">
        <v>27600</v>
      </c>
    </row>
    <row r="23" spans="1:5" ht="24.75" thickBot="1" x14ac:dyDescent="0.6">
      <c r="C23" s="37" t="s">
        <v>373</v>
      </c>
      <c r="E23" s="39">
        <f>SUM(E22)</f>
        <v>27600</v>
      </c>
    </row>
    <row r="24" spans="1:5" ht="24.75" thickTop="1" x14ac:dyDescent="0.55000000000000004">
      <c r="B24" s="37" t="s">
        <v>699</v>
      </c>
      <c r="E24" s="34"/>
    </row>
    <row r="25" spans="1:5" x14ac:dyDescent="0.55000000000000004">
      <c r="A25" s="35">
        <v>1</v>
      </c>
      <c r="B25" s="31" t="s">
        <v>665</v>
      </c>
      <c r="C25" s="31" t="s">
        <v>542</v>
      </c>
      <c r="D25" s="31" t="s">
        <v>541</v>
      </c>
      <c r="E25" s="34">
        <v>6000</v>
      </c>
    </row>
    <row r="26" spans="1:5" x14ac:dyDescent="0.55000000000000004">
      <c r="A26" s="35">
        <v>2</v>
      </c>
      <c r="B26" s="31" t="s">
        <v>665</v>
      </c>
      <c r="C26" s="31" t="s">
        <v>544</v>
      </c>
      <c r="D26" s="31" t="s">
        <v>543</v>
      </c>
      <c r="E26" s="34">
        <v>8400</v>
      </c>
    </row>
    <row r="27" spans="1:5" ht="24.75" thickBot="1" x14ac:dyDescent="0.6">
      <c r="C27" s="37" t="s">
        <v>373</v>
      </c>
      <c r="E27" s="39">
        <f>SUM(E25:E26)</f>
        <v>14400</v>
      </c>
    </row>
    <row r="28" spans="1:5" ht="24.75" thickTop="1" x14ac:dyDescent="0.55000000000000004">
      <c r="B28" s="37" t="s">
        <v>700</v>
      </c>
      <c r="E28" s="34"/>
    </row>
    <row r="29" spans="1:5" x14ac:dyDescent="0.55000000000000004">
      <c r="A29" s="35">
        <v>1</v>
      </c>
      <c r="B29" s="31" t="s">
        <v>663</v>
      </c>
      <c r="C29" s="31" t="s">
        <v>453</v>
      </c>
      <c r="D29" s="31" t="s">
        <v>452</v>
      </c>
      <c r="E29" s="34">
        <v>76000</v>
      </c>
    </row>
    <row r="30" spans="1:5" x14ac:dyDescent="0.55000000000000004">
      <c r="A30" s="35">
        <v>2</v>
      </c>
      <c r="B30" s="31" t="s">
        <v>663</v>
      </c>
      <c r="C30" s="31" t="s">
        <v>455</v>
      </c>
      <c r="D30" s="31" t="s">
        <v>454</v>
      </c>
      <c r="E30" s="34">
        <v>7900</v>
      </c>
    </row>
    <row r="31" spans="1:5" x14ac:dyDescent="0.55000000000000004">
      <c r="A31" s="35">
        <v>3</v>
      </c>
      <c r="B31" s="31" t="s">
        <v>665</v>
      </c>
      <c r="C31" s="31" t="s">
        <v>546</v>
      </c>
      <c r="D31" s="31" t="s">
        <v>545</v>
      </c>
      <c r="E31" s="34">
        <v>99500</v>
      </c>
    </row>
    <row r="32" spans="1:5" x14ac:dyDescent="0.55000000000000004">
      <c r="A32" s="35">
        <v>4</v>
      </c>
      <c r="B32" s="31" t="s">
        <v>665</v>
      </c>
      <c r="C32" s="31" t="s">
        <v>547</v>
      </c>
      <c r="D32" s="31" t="s">
        <v>545</v>
      </c>
      <c r="E32" s="34">
        <v>52500</v>
      </c>
    </row>
    <row r="33" spans="1:5" ht="24.75" thickBot="1" x14ac:dyDescent="0.6">
      <c r="C33" s="37" t="s">
        <v>373</v>
      </c>
      <c r="E33" s="39">
        <f>SUM(E29:E32)</f>
        <v>235900</v>
      </c>
    </row>
    <row r="34" spans="1:5" ht="24.75" thickTop="1" x14ac:dyDescent="0.55000000000000004">
      <c r="B34" s="37" t="s">
        <v>701</v>
      </c>
    </row>
    <row r="35" spans="1:5" x14ac:dyDescent="0.55000000000000004">
      <c r="A35" s="35">
        <v>1</v>
      </c>
      <c r="B35" s="31" t="s">
        <v>662</v>
      </c>
      <c r="C35" s="31" t="s">
        <v>421</v>
      </c>
      <c r="D35" s="31" t="s">
        <v>289</v>
      </c>
      <c r="E35" s="34">
        <v>225900</v>
      </c>
    </row>
    <row r="36" spans="1:5" x14ac:dyDescent="0.55000000000000004">
      <c r="A36" s="35">
        <v>2</v>
      </c>
      <c r="B36" s="31" t="s">
        <v>662</v>
      </c>
      <c r="C36" s="31" t="s">
        <v>423</v>
      </c>
      <c r="D36" s="31" t="s">
        <v>422</v>
      </c>
      <c r="E36" s="34">
        <v>130000</v>
      </c>
    </row>
    <row r="37" spans="1:5" x14ac:dyDescent="0.55000000000000004">
      <c r="A37" s="35">
        <v>3</v>
      </c>
      <c r="B37" s="31" t="s">
        <v>665</v>
      </c>
      <c r="C37" s="31" t="s">
        <v>549</v>
      </c>
      <c r="D37" s="31" t="s">
        <v>548</v>
      </c>
      <c r="E37" s="34">
        <v>60000</v>
      </c>
    </row>
    <row r="38" spans="1:5" x14ac:dyDescent="0.55000000000000004">
      <c r="A38" s="35">
        <v>4</v>
      </c>
      <c r="B38" s="31" t="s">
        <v>665</v>
      </c>
      <c r="C38" s="31" t="s">
        <v>550</v>
      </c>
      <c r="D38" s="31" t="s">
        <v>422</v>
      </c>
      <c r="E38" s="34">
        <v>81000</v>
      </c>
    </row>
    <row r="39" spans="1:5" x14ac:dyDescent="0.55000000000000004">
      <c r="A39" s="35">
        <v>5</v>
      </c>
      <c r="B39" s="31" t="s">
        <v>665</v>
      </c>
      <c r="C39" s="31" t="s">
        <v>552</v>
      </c>
      <c r="D39" s="31" t="s">
        <v>551</v>
      </c>
      <c r="E39" s="34">
        <v>18590</v>
      </c>
    </row>
    <row r="40" spans="1:5" x14ac:dyDescent="0.55000000000000004">
      <c r="A40" s="35">
        <v>6</v>
      </c>
      <c r="B40" s="31" t="s">
        <v>665</v>
      </c>
      <c r="C40" s="31" t="s">
        <v>554</v>
      </c>
      <c r="D40" s="31" t="s">
        <v>553</v>
      </c>
      <c r="E40" s="34">
        <v>25000</v>
      </c>
    </row>
    <row r="41" spans="1:5" x14ac:dyDescent="0.55000000000000004">
      <c r="A41" s="35">
        <v>7</v>
      </c>
      <c r="B41" s="31" t="s">
        <v>665</v>
      </c>
      <c r="C41" s="31" t="s">
        <v>555</v>
      </c>
      <c r="D41" s="31" t="s">
        <v>297</v>
      </c>
      <c r="E41" s="34">
        <v>30000</v>
      </c>
    </row>
    <row r="42" spans="1:5" x14ac:dyDescent="0.55000000000000004">
      <c r="A42" s="35">
        <v>8</v>
      </c>
      <c r="B42" s="31" t="s">
        <v>665</v>
      </c>
      <c r="C42" s="31" t="s">
        <v>557</v>
      </c>
      <c r="D42" s="31" t="s">
        <v>556</v>
      </c>
      <c r="E42" s="34">
        <v>28100</v>
      </c>
    </row>
    <row r="43" spans="1:5" ht="24.75" thickBot="1" x14ac:dyDescent="0.6">
      <c r="C43" s="37" t="s">
        <v>373</v>
      </c>
      <c r="E43" s="39">
        <f>SUM(E35:E42)</f>
        <v>598590</v>
      </c>
    </row>
    <row r="44" spans="1:5" ht="24.75" thickTop="1" x14ac:dyDescent="0.55000000000000004">
      <c r="B44" s="37" t="s">
        <v>702</v>
      </c>
    </row>
    <row r="45" spans="1:5" x14ac:dyDescent="0.55000000000000004">
      <c r="A45" s="35">
        <v>1</v>
      </c>
      <c r="B45" s="31" t="s">
        <v>663</v>
      </c>
      <c r="C45" s="31" t="s">
        <v>457</v>
      </c>
      <c r="D45" s="31" t="s">
        <v>456</v>
      </c>
      <c r="E45" s="34">
        <v>33000</v>
      </c>
    </row>
    <row r="46" spans="1:5" x14ac:dyDescent="0.55000000000000004">
      <c r="A46" s="35">
        <v>2</v>
      </c>
      <c r="B46" s="31" t="s">
        <v>665</v>
      </c>
      <c r="C46" s="31" t="s">
        <v>559</v>
      </c>
      <c r="D46" s="31" t="s">
        <v>558</v>
      </c>
      <c r="E46" s="34">
        <v>27200</v>
      </c>
    </row>
    <row r="47" spans="1:5" x14ac:dyDescent="0.55000000000000004">
      <c r="A47" s="35">
        <v>3</v>
      </c>
      <c r="B47" s="31" t="s">
        <v>665</v>
      </c>
      <c r="C47" s="31" t="s">
        <v>561</v>
      </c>
      <c r="D47" s="31" t="s">
        <v>560</v>
      </c>
      <c r="E47" s="34">
        <v>23000</v>
      </c>
    </row>
    <row r="48" spans="1:5" x14ac:dyDescent="0.55000000000000004">
      <c r="A48" s="35">
        <v>4</v>
      </c>
      <c r="B48" s="31" t="s">
        <v>665</v>
      </c>
      <c r="C48" s="31" t="s">
        <v>561</v>
      </c>
      <c r="D48" s="31" t="s">
        <v>560</v>
      </c>
      <c r="E48" s="34">
        <v>22000</v>
      </c>
    </row>
    <row r="49" spans="1:5" x14ac:dyDescent="0.55000000000000004">
      <c r="A49" s="35">
        <v>5</v>
      </c>
      <c r="B49" s="31" t="s">
        <v>665</v>
      </c>
      <c r="C49" s="31" t="s">
        <v>563</v>
      </c>
      <c r="D49" s="31" t="s">
        <v>562</v>
      </c>
      <c r="E49" s="34">
        <v>490000</v>
      </c>
    </row>
    <row r="50" spans="1:5" ht="24.75" thickBot="1" x14ac:dyDescent="0.6">
      <c r="C50" s="37" t="s">
        <v>373</v>
      </c>
      <c r="E50" s="39">
        <f>SUM(E45:E49)</f>
        <v>595200</v>
      </c>
    </row>
    <row r="51" spans="1:5" ht="24.75" thickTop="1" x14ac:dyDescent="0.55000000000000004">
      <c r="B51" s="37" t="s">
        <v>703</v>
      </c>
    </row>
    <row r="52" spans="1:5" x14ac:dyDescent="0.55000000000000004">
      <c r="A52" s="35">
        <v>1</v>
      </c>
      <c r="B52" s="31" t="s">
        <v>662</v>
      </c>
      <c r="C52" s="31" t="s">
        <v>425</v>
      </c>
      <c r="D52" s="31" t="s">
        <v>424</v>
      </c>
      <c r="E52" s="34">
        <v>13041</v>
      </c>
    </row>
    <row r="53" spans="1:5" x14ac:dyDescent="0.55000000000000004">
      <c r="A53" s="35">
        <v>2</v>
      </c>
      <c r="B53" s="31" t="s">
        <v>665</v>
      </c>
      <c r="C53" s="31" t="s">
        <v>565</v>
      </c>
      <c r="D53" s="31" t="s">
        <v>564</v>
      </c>
      <c r="E53" s="34">
        <v>9000</v>
      </c>
    </row>
    <row r="54" spans="1:5" x14ac:dyDescent="0.55000000000000004">
      <c r="A54" s="35">
        <v>3</v>
      </c>
      <c r="B54" s="31" t="s">
        <v>665</v>
      </c>
      <c r="C54" s="31" t="s">
        <v>566</v>
      </c>
      <c r="D54" s="31" t="s">
        <v>564</v>
      </c>
      <c r="E54" s="34">
        <v>22000</v>
      </c>
    </row>
    <row r="55" spans="1:5" x14ac:dyDescent="0.55000000000000004">
      <c r="A55" s="35">
        <v>4</v>
      </c>
      <c r="B55" s="31" t="s">
        <v>665</v>
      </c>
      <c r="C55" s="31" t="s">
        <v>568</v>
      </c>
      <c r="D55" s="31" t="s">
        <v>567</v>
      </c>
      <c r="E55" s="34">
        <v>15000</v>
      </c>
    </row>
    <row r="56" spans="1:5" x14ac:dyDescent="0.55000000000000004">
      <c r="A56" s="35">
        <v>5</v>
      </c>
      <c r="B56" s="31" t="s">
        <v>665</v>
      </c>
      <c r="C56" s="31" t="s">
        <v>569</v>
      </c>
      <c r="D56" s="31" t="s">
        <v>567</v>
      </c>
      <c r="E56" s="34">
        <v>7600</v>
      </c>
    </row>
    <row r="57" spans="1:5" x14ac:dyDescent="0.55000000000000004">
      <c r="A57" s="35">
        <v>6</v>
      </c>
      <c r="B57" s="31" t="s">
        <v>665</v>
      </c>
      <c r="C57" s="31" t="s">
        <v>571</v>
      </c>
      <c r="D57" s="31" t="s">
        <v>570</v>
      </c>
      <c r="E57" s="34">
        <v>7900</v>
      </c>
    </row>
    <row r="58" spans="1:5" ht="24.75" thickBot="1" x14ac:dyDescent="0.6">
      <c r="C58" s="37" t="s">
        <v>373</v>
      </c>
      <c r="E58" s="39">
        <f>SUM(E52:E57)</f>
        <v>74541</v>
      </c>
    </row>
    <row r="59" spans="1:5" ht="24.75" thickTop="1" x14ac:dyDescent="0.55000000000000004">
      <c r="B59" s="37" t="s">
        <v>704</v>
      </c>
      <c r="E59" s="34"/>
    </row>
    <row r="60" spans="1:5" x14ac:dyDescent="0.55000000000000004">
      <c r="A60" s="35">
        <v>1</v>
      </c>
      <c r="B60" s="31" t="s">
        <v>662</v>
      </c>
      <c r="C60" s="31" t="s">
        <v>427</v>
      </c>
      <c r="D60" s="31" t="s">
        <v>426</v>
      </c>
      <c r="E60" s="34">
        <v>306000</v>
      </c>
    </row>
    <row r="61" spans="1:5" ht="24.75" thickBot="1" x14ac:dyDescent="0.6">
      <c r="C61" s="37" t="s">
        <v>373</v>
      </c>
      <c r="E61" s="39">
        <f>+E60</f>
        <v>306000</v>
      </c>
    </row>
    <row r="62" spans="1:5" ht="24.75" thickTop="1" x14ac:dyDescent="0.55000000000000004">
      <c r="B62" s="37" t="s">
        <v>705</v>
      </c>
    </row>
    <row r="63" spans="1:5" x14ac:dyDescent="0.55000000000000004">
      <c r="A63" s="35">
        <v>1</v>
      </c>
      <c r="B63" s="31" t="s">
        <v>662</v>
      </c>
      <c r="C63" s="31" t="s">
        <v>429</v>
      </c>
      <c r="D63" s="31" t="s">
        <v>428</v>
      </c>
      <c r="E63" s="34">
        <v>225000</v>
      </c>
    </row>
    <row r="64" spans="1:5" x14ac:dyDescent="0.55000000000000004">
      <c r="A64" s="35">
        <v>2</v>
      </c>
      <c r="B64" s="31" t="s">
        <v>662</v>
      </c>
      <c r="C64" s="31" t="s">
        <v>430</v>
      </c>
      <c r="D64" s="31" t="s">
        <v>428</v>
      </c>
      <c r="E64" s="34">
        <v>25000</v>
      </c>
    </row>
    <row r="65" spans="1:5" x14ac:dyDescent="0.55000000000000004">
      <c r="A65" s="35">
        <v>3</v>
      </c>
      <c r="B65" s="31" t="s">
        <v>662</v>
      </c>
      <c r="C65" s="31" t="s">
        <v>432</v>
      </c>
      <c r="D65" s="31" t="s">
        <v>431</v>
      </c>
      <c r="E65" s="34">
        <v>170000</v>
      </c>
    </row>
    <row r="66" spans="1:5" x14ac:dyDescent="0.55000000000000004">
      <c r="A66" s="35">
        <v>4</v>
      </c>
      <c r="B66" s="31" t="s">
        <v>662</v>
      </c>
      <c r="C66" s="31" t="s">
        <v>434</v>
      </c>
      <c r="D66" s="31" t="s">
        <v>433</v>
      </c>
      <c r="E66" s="34">
        <v>249000</v>
      </c>
    </row>
    <row r="67" spans="1:5" x14ac:dyDescent="0.55000000000000004">
      <c r="A67" s="35">
        <v>5</v>
      </c>
      <c r="B67" s="31" t="s">
        <v>662</v>
      </c>
      <c r="C67" s="31" t="s">
        <v>434</v>
      </c>
      <c r="D67" s="31" t="s">
        <v>433</v>
      </c>
      <c r="E67" s="34">
        <v>249000</v>
      </c>
    </row>
    <row r="68" spans="1:5" x14ac:dyDescent="0.55000000000000004">
      <c r="A68" s="35">
        <v>6</v>
      </c>
      <c r="B68" s="31" t="s">
        <v>663</v>
      </c>
      <c r="C68" s="31" t="s">
        <v>459</v>
      </c>
      <c r="D68" s="31" t="s">
        <v>458</v>
      </c>
      <c r="E68" s="34">
        <v>104800</v>
      </c>
    </row>
    <row r="69" spans="1:5" x14ac:dyDescent="0.55000000000000004">
      <c r="A69" s="35">
        <v>7</v>
      </c>
      <c r="B69" s="31" t="s">
        <v>663</v>
      </c>
      <c r="C69" s="31" t="s">
        <v>460</v>
      </c>
      <c r="D69" s="31" t="s">
        <v>458</v>
      </c>
      <c r="E69" s="34">
        <v>16200</v>
      </c>
    </row>
    <row r="70" spans="1:5" x14ac:dyDescent="0.55000000000000004">
      <c r="A70" s="35">
        <v>8</v>
      </c>
      <c r="B70" s="31" t="s">
        <v>665</v>
      </c>
      <c r="C70" s="31" t="s">
        <v>572</v>
      </c>
      <c r="D70" s="31" t="s">
        <v>428</v>
      </c>
      <c r="E70" s="34">
        <v>10790</v>
      </c>
    </row>
    <row r="71" spans="1:5" x14ac:dyDescent="0.55000000000000004">
      <c r="A71" s="35">
        <v>9</v>
      </c>
      <c r="B71" s="31" t="s">
        <v>665</v>
      </c>
      <c r="C71" s="31" t="s">
        <v>573</v>
      </c>
      <c r="D71" s="31" t="s">
        <v>428</v>
      </c>
      <c r="E71" s="34">
        <v>29900</v>
      </c>
    </row>
    <row r="72" spans="1:5" x14ac:dyDescent="0.55000000000000004">
      <c r="A72" s="35">
        <v>10</v>
      </c>
      <c r="B72" s="31" t="s">
        <v>665</v>
      </c>
      <c r="C72" s="31" t="s">
        <v>574</v>
      </c>
      <c r="D72" s="31" t="s">
        <v>428</v>
      </c>
      <c r="E72" s="34">
        <v>81900</v>
      </c>
    </row>
    <row r="73" spans="1:5" x14ac:dyDescent="0.55000000000000004">
      <c r="A73" s="35">
        <v>11</v>
      </c>
      <c r="B73" s="31" t="s">
        <v>665</v>
      </c>
      <c r="C73" s="31" t="s">
        <v>575</v>
      </c>
      <c r="D73" s="31" t="s">
        <v>428</v>
      </c>
      <c r="E73" s="34">
        <v>8000</v>
      </c>
    </row>
    <row r="74" spans="1:5" x14ac:dyDescent="0.55000000000000004">
      <c r="A74" s="35">
        <v>12</v>
      </c>
      <c r="B74" s="31" t="s">
        <v>665</v>
      </c>
      <c r="C74" s="31" t="s">
        <v>576</v>
      </c>
      <c r="D74" s="31" t="s">
        <v>428</v>
      </c>
      <c r="E74" s="34">
        <v>34360</v>
      </c>
    </row>
    <row r="75" spans="1:5" x14ac:dyDescent="0.55000000000000004">
      <c r="A75" s="35">
        <v>13</v>
      </c>
      <c r="B75" s="31" t="s">
        <v>665</v>
      </c>
      <c r="C75" s="31" t="s">
        <v>577</v>
      </c>
      <c r="D75" s="31" t="s">
        <v>428</v>
      </c>
      <c r="E75" s="34">
        <v>5190</v>
      </c>
    </row>
    <row r="76" spans="1:5" x14ac:dyDescent="0.55000000000000004">
      <c r="A76" s="35">
        <v>14</v>
      </c>
      <c r="B76" s="31" t="s">
        <v>665</v>
      </c>
      <c r="C76" s="31" t="s">
        <v>578</v>
      </c>
      <c r="D76" s="31" t="s">
        <v>428</v>
      </c>
      <c r="E76" s="34">
        <v>132000</v>
      </c>
    </row>
    <row r="77" spans="1:5" x14ac:dyDescent="0.55000000000000004">
      <c r="A77" s="35">
        <v>15</v>
      </c>
      <c r="B77" s="31" t="s">
        <v>665</v>
      </c>
      <c r="C77" s="31" t="s">
        <v>579</v>
      </c>
      <c r="D77" s="31" t="s">
        <v>428</v>
      </c>
      <c r="E77" s="34">
        <v>104970</v>
      </c>
    </row>
    <row r="78" spans="1:5" x14ac:dyDescent="0.55000000000000004">
      <c r="A78" s="35">
        <v>16</v>
      </c>
      <c r="B78" s="31" t="s">
        <v>665</v>
      </c>
      <c r="C78" s="31" t="s">
        <v>580</v>
      </c>
      <c r="D78" s="31" t="s">
        <v>428</v>
      </c>
      <c r="E78" s="34">
        <v>100000</v>
      </c>
    </row>
    <row r="79" spans="1:5" x14ac:dyDescent="0.55000000000000004">
      <c r="A79" s="35">
        <v>17</v>
      </c>
      <c r="B79" s="31" t="s">
        <v>665</v>
      </c>
      <c r="C79" s="31" t="s">
        <v>581</v>
      </c>
      <c r="D79" s="31" t="s">
        <v>428</v>
      </c>
      <c r="E79" s="34">
        <v>29900</v>
      </c>
    </row>
    <row r="80" spans="1:5" x14ac:dyDescent="0.55000000000000004">
      <c r="A80" s="35">
        <v>18</v>
      </c>
      <c r="B80" s="31" t="s">
        <v>665</v>
      </c>
      <c r="C80" s="31" t="s">
        <v>582</v>
      </c>
      <c r="D80" s="31" t="s">
        <v>428</v>
      </c>
      <c r="E80" s="34">
        <v>30300</v>
      </c>
    </row>
    <row r="81" spans="1:5" x14ac:dyDescent="0.55000000000000004">
      <c r="A81" s="35">
        <v>19</v>
      </c>
      <c r="B81" s="31" t="s">
        <v>665</v>
      </c>
      <c r="C81" s="31" t="s">
        <v>583</v>
      </c>
      <c r="D81" s="31" t="s">
        <v>428</v>
      </c>
      <c r="E81" s="34">
        <v>114990</v>
      </c>
    </row>
    <row r="82" spans="1:5" x14ac:dyDescent="0.55000000000000004">
      <c r="A82" s="35">
        <v>20</v>
      </c>
      <c r="B82" s="31" t="s">
        <v>665</v>
      </c>
      <c r="C82" s="31" t="s">
        <v>584</v>
      </c>
      <c r="D82" s="31" t="s">
        <v>428</v>
      </c>
      <c r="E82" s="34">
        <v>22513</v>
      </c>
    </row>
    <row r="83" spans="1:5" x14ac:dyDescent="0.55000000000000004">
      <c r="A83" s="35">
        <v>21</v>
      </c>
      <c r="B83" s="31" t="s">
        <v>665</v>
      </c>
      <c r="C83" s="31" t="s">
        <v>585</v>
      </c>
      <c r="D83" s="31" t="s">
        <v>428</v>
      </c>
      <c r="E83" s="34">
        <v>9487</v>
      </c>
    </row>
    <row r="84" spans="1:5" x14ac:dyDescent="0.55000000000000004">
      <c r="A84" s="35">
        <v>22</v>
      </c>
      <c r="B84" s="31" t="s">
        <v>665</v>
      </c>
      <c r="C84" s="31" t="s">
        <v>586</v>
      </c>
      <c r="D84" s="31" t="s">
        <v>428</v>
      </c>
      <c r="E84" s="34">
        <v>37365</v>
      </c>
    </row>
    <row r="85" spans="1:5" x14ac:dyDescent="0.55000000000000004">
      <c r="A85" s="35">
        <v>23</v>
      </c>
      <c r="B85" s="31" t="s">
        <v>668</v>
      </c>
      <c r="C85" s="31" t="s">
        <v>632</v>
      </c>
      <c r="D85" s="31" t="s">
        <v>631</v>
      </c>
      <c r="E85" s="34">
        <v>26500</v>
      </c>
    </row>
    <row r="86" spans="1:5" ht="24.75" thickBot="1" x14ac:dyDescent="0.6">
      <c r="C86" s="37" t="s">
        <v>373</v>
      </c>
      <c r="E86" s="39">
        <f>SUM(E63:E85)</f>
        <v>1817165</v>
      </c>
    </row>
    <row r="87" spans="1:5" ht="24.75" thickTop="1" x14ac:dyDescent="0.55000000000000004">
      <c r="B87" s="37" t="s">
        <v>706</v>
      </c>
      <c r="E87" s="34"/>
    </row>
    <row r="88" spans="1:5" x14ac:dyDescent="0.55000000000000004">
      <c r="A88" s="35">
        <v>1</v>
      </c>
      <c r="B88" s="31" t="s">
        <v>662</v>
      </c>
      <c r="C88" s="31" t="s">
        <v>436</v>
      </c>
      <c r="D88" s="31" t="s">
        <v>435</v>
      </c>
      <c r="E88" s="34">
        <v>11000</v>
      </c>
    </row>
    <row r="89" spans="1:5" x14ac:dyDescent="0.55000000000000004">
      <c r="A89" s="35">
        <v>2</v>
      </c>
      <c r="B89" s="31" t="s">
        <v>662</v>
      </c>
      <c r="C89" s="31" t="s">
        <v>437</v>
      </c>
      <c r="D89" s="31" t="s">
        <v>435</v>
      </c>
      <c r="E89" s="34">
        <v>24000</v>
      </c>
    </row>
    <row r="90" spans="1:5" x14ac:dyDescent="0.55000000000000004">
      <c r="A90" s="35">
        <v>3</v>
      </c>
      <c r="B90" s="31" t="s">
        <v>662</v>
      </c>
      <c r="C90" s="31" t="s">
        <v>438</v>
      </c>
      <c r="D90" s="31" t="s">
        <v>435</v>
      </c>
      <c r="E90" s="34">
        <v>36000</v>
      </c>
    </row>
    <row r="91" spans="1:5" x14ac:dyDescent="0.55000000000000004">
      <c r="A91" s="35">
        <v>4</v>
      </c>
      <c r="B91" s="31" t="s">
        <v>662</v>
      </c>
      <c r="C91" s="31" t="s">
        <v>439</v>
      </c>
      <c r="D91" s="31" t="s">
        <v>435</v>
      </c>
      <c r="E91" s="34">
        <v>16500</v>
      </c>
    </row>
    <row r="92" spans="1:5" x14ac:dyDescent="0.55000000000000004">
      <c r="A92" s="35">
        <v>5</v>
      </c>
      <c r="B92" s="31" t="s">
        <v>662</v>
      </c>
      <c r="C92" s="31" t="s">
        <v>439</v>
      </c>
      <c r="D92" s="31" t="s">
        <v>435</v>
      </c>
      <c r="E92" s="34">
        <v>16500</v>
      </c>
    </row>
    <row r="93" spans="1:5" x14ac:dyDescent="0.55000000000000004">
      <c r="A93" s="35">
        <v>6</v>
      </c>
      <c r="B93" s="31" t="s">
        <v>662</v>
      </c>
      <c r="C93" s="31" t="s">
        <v>439</v>
      </c>
      <c r="D93" s="31" t="s">
        <v>435</v>
      </c>
      <c r="E93" s="34">
        <v>16500</v>
      </c>
    </row>
    <row r="94" spans="1:5" x14ac:dyDescent="0.55000000000000004">
      <c r="A94" s="35">
        <v>7</v>
      </c>
      <c r="B94" s="31" t="s">
        <v>662</v>
      </c>
      <c r="C94" s="31" t="s">
        <v>440</v>
      </c>
      <c r="D94" s="31" t="s">
        <v>435</v>
      </c>
      <c r="E94" s="34">
        <v>26000</v>
      </c>
    </row>
    <row r="95" spans="1:5" x14ac:dyDescent="0.55000000000000004">
      <c r="A95" s="35">
        <v>8</v>
      </c>
      <c r="B95" s="31" t="s">
        <v>662</v>
      </c>
      <c r="C95" s="31" t="s">
        <v>440</v>
      </c>
      <c r="D95" s="31" t="s">
        <v>435</v>
      </c>
      <c r="E95" s="34">
        <v>26000</v>
      </c>
    </row>
    <row r="96" spans="1:5" x14ac:dyDescent="0.55000000000000004">
      <c r="A96" s="35">
        <v>9</v>
      </c>
      <c r="B96" s="31" t="s">
        <v>662</v>
      </c>
      <c r="C96" s="31" t="s">
        <v>440</v>
      </c>
      <c r="D96" s="31" t="s">
        <v>435</v>
      </c>
      <c r="E96" s="34">
        <v>26000</v>
      </c>
    </row>
    <row r="97" spans="1:5" x14ac:dyDescent="0.55000000000000004">
      <c r="A97" s="35">
        <v>10</v>
      </c>
      <c r="B97" s="31" t="s">
        <v>662</v>
      </c>
      <c r="C97" s="31" t="s">
        <v>440</v>
      </c>
      <c r="D97" s="31" t="s">
        <v>435</v>
      </c>
      <c r="E97" s="34">
        <v>26000</v>
      </c>
    </row>
    <row r="98" spans="1:5" x14ac:dyDescent="0.55000000000000004">
      <c r="A98" s="35">
        <v>11</v>
      </c>
      <c r="B98" s="31" t="s">
        <v>663</v>
      </c>
      <c r="C98" s="31" t="s">
        <v>460</v>
      </c>
      <c r="D98" s="31" t="s">
        <v>461</v>
      </c>
      <c r="E98" s="34">
        <v>36300</v>
      </c>
    </row>
    <row r="99" spans="1:5" x14ac:dyDescent="0.55000000000000004">
      <c r="A99" s="35">
        <v>12</v>
      </c>
      <c r="B99" s="31" t="s">
        <v>665</v>
      </c>
      <c r="C99" s="31" t="s">
        <v>587</v>
      </c>
      <c r="D99" s="31" t="s">
        <v>533</v>
      </c>
      <c r="E99" s="34">
        <v>15000</v>
      </c>
    </row>
    <row r="100" spans="1:5" x14ac:dyDescent="0.55000000000000004">
      <c r="A100" s="35">
        <v>13</v>
      </c>
      <c r="B100" s="31" t="s">
        <v>665</v>
      </c>
      <c r="C100" s="31" t="s">
        <v>588</v>
      </c>
      <c r="D100" s="31" t="s">
        <v>533</v>
      </c>
      <c r="E100" s="34">
        <v>22000</v>
      </c>
    </row>
    <row r="101" spans="1:5" x14ac:dyDescent="0.55000000000000004">
      <c r="A101" s="35">
        <v>14</v>
      </c>
      <c r="B101" s="31" t="s">
        <v>665</v>
      </c>
      <c r="C101" s="31" t="s">
        <v>589</v>
      </c>
      <c r="D101" s="31" t="s">
        <v>533</v>
      </c>
      <c r="E101" s="34">
        <v>36890</v>
      </c>
    </row>
    <row r="102" spans="1:5" x14ac:dyDescent="0.55000000000000004">
      <c r="A102" s="35">
        <v>15</v>
      </c>
      <c r="B102" s="31" t="s">
        <v>665</v>
      </c>
      <c r="C102" s="31" t="s">
        <v>589</v>
      </c>
      <c r="D102" s="31" t="s">
        <v>533</v>
      </c>
      <c r="E102" s="34">
        <v>36890</v>
      </c>
    </row>
    <row r="103" spans="1:5" x14ac:dyDescent="0.55000000000000004">
      <c r="A103" s="35">
        <v>16</v>
      </c>
      <c r="B103" s="31" t="s">
        <v>665</v>
      </c>
      <c r="C103" s="31" t="s">
        <v>589</v>
      </c>
      <c r="D103" s="31" t="s">
        <v>533</v>
      </c>
      <c r="E103" s="34">
        <v>36890</v>
      </c>
    </row>
    <row r="104" spans="1:5" x14ac:dyDescent="0.55000000000000004">
      <c r="A104" s="35">
        <v>17</v>
      </c>
      <c r="B104" s="31" t="s">
        <v>665</v>
      </c>
      <c r="C104" s="31" t="s">
        <v>589</v>
      </c>
      <c r="D104" s="31" t="s">
        <v>533</v>
      </c>
      <c r="E104" s="34">
        <v>36890</v>
      </c>
    </row>
    <row r="105" spans="1:5" x14ac:dyDescent="0.55000000000000004">
      <c r="A105" s="35">
        <v>18</v>
      </c>
      <c r="B105" s="31" t="s">
        <v>665</v>
      </c>
      <c r="C105" s="31" t="s">
        <v>589</v>
      </c>
      <c r="D105" s="31" t="s">
        <v>533</v>
      </c>
      <c r="E105" s="34">
        <v>36890</v>
      </c>
    </row>
    <row r="106" spans="1:5" x14ac:dyDescent="0.55000000000000004">
      <c r="A106" s="35">
        <v>19</v>
      </c>
      <c r="B106" s="31" t="s">
        <v>665</v>
      </c>
      <c r="C106" s="31" t="s">
        <v>591</v>
      </c>
      <c r="D106" s="31" t="s">
        <v>590</v>
      </c>
      <c r="E106" s="34">
        <v>30000</v>
      </c>
    </row>
    <row r="107" spans="1:5" x14ac:dyDescent="0.55000000000000004">
      <c r="A107" s="35">
        <v>20</v>
      </c>
      <c r="B107" s="31" t="s">
        <v>665</v>
      </c>
      <c r="C107" s="31" t="s">
        <v>593</v>
      </c>
      <c r="D107" s="31" t="s">
        <v>592</v>
      </c>
      <c r="E107" s="34">
        <v>30000</v>
      </c>
    </row>
    <row r="108" spans="1:5" x14ac:dyDescent="0.55000000000000004">
      <c r="A108" s="35">
        <v>21</v>
      </c>
      <c r="B108" s="31" t="s">
        <v>665</v>
      </c>
      <c r="C108" s="31" t="s">
        <v>593</v>
      </c>
      <c r="D108" s="31" t="s">
        <v>592</v>
      </c>
      <c r="E108" s="34">
        <v>30000</v>
      </c>
    </row>
    <row r="109" spans="1:5" x14ac:dyDescent="0.55000000000000004">
      <c r="A109" s="35">
        <v>22</v>
      </c>
      <c r="B109" s="31" t="s">
        <v>665</v>
      </c>
      <c r="C109" s="31" t="s">
        <v>593</v>
      </c>
      <c r="D109" s="31" t="s">
        <v>592</v>
      </c>
      <c r="E109" s="34">
        <v>30000</v>
      </c>
    </row>
    <row r="110" spans="1:5" x14ac:dyDescent="0.55000000000000004">
      <c r="A110" s="35">
        <v>23</v>
      </c>
      <c r="B110" s="31" t="s">
        <v>665</v>
      </c>
      <c r="C110" s="31" t="s">
        <v>595</v>
      </c>
      <c r="D110" s="31" t="s">
        <v>594</v>
      </c>
      <c r="E110" s="34">
        <v>22000</v>
      </c>
    </row>
    <row r="111" spans="1:5" x14ac:dyDescent="0.55000000000000004">
      <c r="A111" s="35">
        <v>24</v>
      </c>
      <c r="B111" s="31" t="s">
        <v>665</v>
      </c>
      <c r="C111" s="31" t="s">
        <v>595</v>
      </c>
      <c r="D111" s="31" t="s">
        <v>594</v>
      </c>
      <c r="E111" s="34">
        <v>22000</v>
      </c>
    </row>
    <row r="112" spans="1:5" x14ac:dyDescent="0.55000000000000004">
      <c r="A112" s="35">
        <v>25</v>
      </c>
      <c r="B112" s="31" t="s">
        <v>665</v>
      </c>
      <c r="C112" s="31" t="s">
        <v>595</v>
      </c>
      <c r="D112" s="31" t="s">
        <v>594</v>
      </c>
      <c r="E112" s="34">
        <v>22000</v>
      </c>
    </row>
    <row r="113" spans="1:5" x14ac:dyDescent="0.55000000000000004">
      <c r="A113" s="35">
        <v>26</v>
      </c>
      <c r="B113" s="31" t="s">
        <v>665</v>
      </c>
      <c r="C113" s="31" t="s">
        <v>595</v>
      </c>
      <c r="D113" s="31" t="s">
        <v>594</v>
      </c>
      <c r="E113" s="34">
        <v>22000</v>
      </c>
    </row>
    <row r="114" spans="1:5" x14ac:dyDescent="0.55000000000000004">
      <c r="A114" s="35">
        <v>27</v>
      </c>
      <c r="B114" s="31" t="s">
        <v>685</v>
      </c>
      <c r="C114" s="31" t="s">
        <v>677</v>
      </c>
      <c r="D114" s="31" t="s">
        <v>676</v>
      </c>
      <c r="E114" s="34">
        <v>42265</v>
      </c>
    </row>
    <row r="115" spans="1:5" x14ac:dyDescent="0.55000000000000004">
      <c r="A115" s="35">
        <v>28</v>
      </c>
      <c r="B115" s="31" t="s">
        <v>685</v>
      </c>
      <c r="C115" s="31" t="s">
        <v>679</v>
      </c>
      <c r="D115" s="31" t="s">
        <v>676</v>
      </c>
      <c r="E115" s="34">
        <v>31458</v>
      </c>
    </row>
    <row r="116" spans="1:5" x14ac:dyDescent="0.55000000000000004">
      <c r="A116" s="35">
        <v>29</v>
      </c>
      <c r="B116" s="31" t="s">
        <v>668</v>
      </c>
      <c r="C116" s="31" t="s">
        <v>635</v>
      </c>
      <c r="D116" s="31" t="s">
        <v>634</v>
      </c>
      <c r="E116" s="34">
        <v>18000</v>
      </c>
    </row>
    <row r="117" spans="1:5" ht="24.75" thickBot="1" x14ac:dyDescent="0.6">
      <c r="C117" s="37" t="s">
        <v>373</v>
      </c>
      <c r="E117" s="39">
        <f>SUM(E88:E116)</f>
        <v>781973</v>
      </c>
    </row>
    <row r="118" spans="1:5" ht="24.75" thickTop="1" x14ac:dyDescent="0.55000000000000004"/>
  </sheetData>
  <mergeCells count="1">
    <mergeCell ref="B1:E1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44"/>
  <sheetViews>
    <sheetView topLeftCell="A67" workbookViewId="0">
      <selection activeCell="E184" sqref="E184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2.625" style="35" customWidth="1"/>
    <col min="5" max="5" width="16.625" style="107" customWidth="1"/>
    <col min="6" max="6" width="14.5" style="31" customWidth="1"/>
    <col min="7" max="7" width="13.5" style="31" bestFit="1" customWidth="1"/>
    <col min="8" max="16384" width="8.875" style="31"/>
  </cols>
  <sheetData>
    <row r="1" spans="1:5" x14ac:dyDescent="0.55000000000000004">
      <c r="B1" s="491" t="s">
        <v>873</v>
      </c>
      <c r="C1" s="491"/>
      <c r="D1" s="491"/>
      <c r="E1" s="491"/>
    </row>
    <row r="2" spans="1:5" x14ac:dyDescent="0.55000000000000004">
      <c r="B2" s="112"/>
      <c r="C2" s="112"/>
      <c r="D2" s="112"/>
      <c r="E2" s="113"/>
    </row>
    <row r="3" spans="1:5" s="36" customFormat="1" ht="19.899999999999999" customHeight="1" x14ac:dyDescent="0.2">
      <c r="A3" s="38" t="s">
        <v>695</v>
      </c>
      <c r="B3" s="32" t="s">
        <v>10</v>
      </c>
      <c r="C3" s="32" t="s">
        <v>690</v>
      </c>
      <c r="D3" s="38" t="s">
        <v>692</v>
      </c>
      <c r="E3" s="108" t="s">
        <v>691</v>
      </c>
    </row>
    <row r="4" spans="1:5" s="36" customFormat="1" ht="22.15" customHeight="1" x14ac:dyDescent="0.55000000000000004">
      <c r="A4" s="38"/>
      <c r="B4" s="37" t="s">
        <v>696</v>
      </c>
      <c r="C4" s="32"/>
      <c r="D4" s="38"/>
      <c r="E4" s="108"/>
    </row>
    <row r="5" spans="1:5" s="36" customFormat="1" ht="22.15" customHeight="1" x14ac:dyDescent="0.55000000000000004">
      <c r="A5" s="106">
        <v>1</v>
      </c>
      <c r="B5" s="30" t="s">
        <v>374</v>
      </c>
      <c r="C5" s="30" t="s">
        <v>21</v>
      </c>
      <c r="D5" s="114" t="s">
        <v>20</v>
      </c>
      <c r="E5" s="33">
        <v>1000000</v>
      </c>
    </row>
    <row r="6" spans="1:5" s="36" customFormat="1" ht="22.15" customHeight="1" x14ac:dyDescent="0.55000000000000004">
      <c r="A6" s="106">
        <v>2</v>
      </c>
      <c r="B6" s="31" t="s">
        <v>372</v>
      </c>
      <c r="C6" s="30" t="s">
        <v>55</v>
      </c>
      <c r="D6" s="114" t="s">
        <v>54</v>
      </c>
      <c r="E6" s="33">
        <v>69551</v>
      </c>
    </row>
    <row r="7" spans="1:5" s="36" customFormat="1" ht="22.15" customHeight="1" x14ac:dyDescent="0.55000000000000004">
      <c r="A7" s="106">
        <v>3</v>
      </c>
      <c r="B7" s="31" t="s">
        <v>372</v>
      </c>
      <c r="C7" s="30" t="s">
        <v>57</v>
      </c>
      <c r="D7" s="114" t="s">
        <v>56</v>
      </c>
      <c r="E7" s="33">
        <v>1290000</v>
      </c>
    </row>
    <row r="8" spans="1:5" s="36" customFormat="1" ht="22.15" customHeight="1" x14ac:dyDescent="0.55000000000000004">
      <c r="A8" s="106">
        <v>4</v>
      </c>
      <c r="B8" s="31" t="s">
        <v>372</v>
      </c>
      <c r="C8" s="30" t="s">
        <v>59</v>
      </c>
      <c r="D8" s="114" t="s">
        <v>58</v>
      </c>
      <c r="E8" s="33">
        <v>45715.75</v>
      </c>
    </row>
    <row r="9" spans="1:5" s="36" customFormat="1" ht="22.15" customHeight="1" x14ac:dyDescent="0.55000000000000004">
      <c r="A9" s="106">
        <v>5</v>
      </c>
      <c r="B9" s="31" t="s">
        <v>372</v>
      </c>
      <c r="C9" s="30" t="s">
        <v>57</v>
      </c>
      <c r="D9" s="114" t="s">
        <v>60</v>
      </c>
      <c r="E9" s="33">
        <v>232000</v>
      </c>
    </row>
    <row r="10" spans="1:5" ht="24.75" thickBot="1" x14ac:dyDescent="0.6">
      <c r="C10" s="37" t="s">
        <v>373</v>
      </c>
      <c r="E10" s="110">
        <f>SUM(E5:E9)</f>
        <v>2637266.75</v>
      </c>
    </row>
    <row r="11" spans="1:5" ht="24.75" thickTop="1" x14ac:dyDescent="0.55000000000000004">
      <c r="B11" s="37" t="s">
        <v>697</v>
      </c>
    </row>
    <row r="12" spans="1:5" x14ac:dyDescent="0.55000000000000004">
      <c r="A12" s="35">
        <v>1</v>
      </c>
      <c r="B12" s="31" t="s">
        <v>372</v>
      </c>
      <c r="C12" s="30" t="s">
        <v>64</v>
      </c>
      <c r="D12" s="114" t="s">
        <v>63</v>
      </c>
      <c r="E12" s="33">
        <v>997000</v>
      </c>
    </row>
    <row r="13" spans="1:5" x14ac:dyDescent="0.55000000000000004">
      <c r="A13" s="35">
        <v>2</v>
      </c>
      <c r="B13" s="31" t="s">
        <v>372</v>
      </c>
      <c r="C13" s="30" t="s">
        <v>65</v>
      </c>
      <c r="D13" s="114" t="s">
        <v>63</v>
      </c>
      <c r="E13" s="33">
        <v>997000</v>
      </c>
    </row>
    <row r="14" spans="1:5" x14ac:dyDescent="0.55000000000000004">
      <c r="A14" s="35">
        <v>3</v>
      </c>
      <c r="B14" s="31" t="s">
        <v>372</v>
      </c>
      <c r="C14" s="30" t="s">
        <v>67</v>
      </c>
      <c r="D14" s="114" t="s">
        <v>66</v>
      </c>
      <c r="E14" s="33">
        <v>250000</v>
      </c>
    </row>
    <row r="15" spans="1:5" ht="24.75" thickBot="1" x14ac:dyDescent="0.6">
      <c r="C15" s="37" t="s">
        <v>373</v>
      </c>
      <c r="E15" s="110">
        <f>SUM(E12:E14)</f>
        <v>2244000</v>
      </c>
    </row>
    <row r="16" spans="1:5" ht="24.75" thickTop="1" x14ac:dyDescent="0.55000000000000004">
      <c r="B16" s="37" t="s">
        <v>699</v>
      </c>
    </row>
    <row r="17" spans="1:5" x14ac:dyDescent="0.55000000000000004">
      <c r="A17" s="35">
        <v>1</v>
      </c>
      <c r="B17" s="31" t="s">
        <v>372</v>
      </c>
      <c r="C17" s="30" t="s">
        <v>69</v>
      </c>
      <c r="D17" s="114" t="s">
        <v>68</v>
      </c>
      <c r="E17" s="33">
        <v>820000</v>
      </c>
    </row>
    <row r="18" spans="1:5" x14ac:dyDescent="0.55000000000000004">
      <c r="A18" s="35">
        <v>2</v>
      </c>
      <c r="B18" s="31" t="s">
        <v>372</v>
      </c>
      <c r="C18" s="30" t="s">
        <v>70</v>
      </c>
      <c r="D18" s="114" t="s">
        <v>68</v>
      </c>
      <c r="E18" s="33">
        <v>830000</v>
      </c>
    </row>
    <row r="19" spans="1:5" x14ac:dyDescent="0.55000000000000004">
      <c r="A19" s="35">
        <v>3</v>
      </c>
      <c r="B19" s="31" t="s">
        <v>372</v>
      </c>
      <c r="C19" s="30" t="s">
        <v>71</v>
      </c>
      <c r="D19" s="114" t="s">
        <v>68</v>
      </c>
      <c r="E19" s="33">
        <v>830000</v>
      </c>
    </row>
    <row r="20" spans="1:5" x14ac:dyDescent="0.55000000000000004">
      <c r="A20" s="35">
        <v>4</v>
      </c>
      <c r="B20" s="31" t="s">
        <v>372</v>
      </c>
      <c r="C20" s="30" t="s">
        <v>72</v>
      </c>
      <c r="D20" s="114" t="s">
        <v>68</v>
      </c>
      <c r="E20" s="33">
        <v>830000</v>
      </c>
    </row>
    <row r="21" spans="1:5" x14ac:dyDescent="0.55000000000000004">
      <c r="A21" s="35">
        <v>5</v>
      </c>
      <c r="B21" s="31" t="s">
        <v>372</v>
      </c>
      <c r="C21" s="30" t="s">
        <v>73</v>
      </c>
      <c r="D21" s="114" t="s">
        <v>68</v>
      </c>
      <c r="E21" s="33">
        <v>830000</v>
      </c>
    </row>
    <row r="22" spans="1:5" x14ac:dyDescent="0.55000000000000004">
      <c r="A22" s="35">
        <v>6</v>
      </c>
      <c r="B22" s="31" t="s">
        <v>372</v>
      </c>
      <c r="C22" s="30" t="s">
        <v>74</v>
      </c>
      <c r="D22" s="114" t="s">
        <v>68</v>
      </c>
      <c r="E22" s="33">
        <v>830000</v>
      </c>
    </row>
    <row r="23" spans="1:5" x14ac:dyDescent="0.55000000000000004">
      <c r="A23" s="35">
        <v>7</v>
      </c>
      <c r="B23" s="31" t="s">
        <v>372</v>
      </c>
      <c r="C23" s="30" t="s">
        <v>76</v>
      </c>
      <c r="D23" s="114" t="s">
        <v>75</v>
      </c>
      <c r="E23" s="33">
        <v>432000</v>
      </c>
    </row>
    <row r="24" spans="1:5" ht="24.75" thickBot="1" x14ac:dyDescent="0.6">
      <c r="C24" s="37" t="s">
        <v>373</v>
      </c>
      <c r="E24" s="110">
        <f>SUM(E17:E23)</f>
        <v>5402000</v>
      </c>
    </row>
    <row r="25" spans="1:5" ht="24.75" thickTop="1" x14ac:dyDescent="0.55000000000000004">
      <c r="B25" s="37" t="s">
        <v>700</v>
      </c>
    </row>
    <row r="26" spans="1:5" x14ac:dyDescent="0.55000000000000004">
      <c r="A26" s="35">
        <v>1</v>
      </c>
      <c r="B26" s="31" t="s">
        <v>876</v>
      </c>
      <c r="C26" s="30" t="s">
        <v>259</v>
      </c>
      <c r="D26" s="114" t="s">
        <v>258</v>
      </c>
      <c r="E26" s="33">
        <v>1861347</v>
      </c>
    </row>
    <row r="27" spans="1:5" x14ac:dyDescent="0.55000000000000004">
      <c r="A27" s="35">
        <v>2</v>
      </c>
      <c r="B27" s="31" t="s">
        <v>876</v>
      </c>
      <c r="C27" s="30" t="s">
        <v>261</v>
      </c>
      <c r="D27" s="114" t="s">
        <v>260</v>
      </c>
      <c r="E27" s="33">
        <v>2989320.96</v>
      </c>
    </row>
    <row r="28" spans="1:5" x14ac:dyDescent="0.55000000000000004">
      <c r="A28" s="35">
        <v>3</v>
      </c>
      <c r="B28" s="31" t="s">
        <v>876</v>
      </c>
      <c r="C28" s="30" t="s">
        <v>263</v>
      </c>
      <c r="D28" s="114" t="s">
        <v>262</v>
      </c>
      <c r="E28" s="33">
        <v>1180000</v>
      </c>
    </row>
    <row r="29" spans="1:5" x14ac:dyDescent="0.55000000000000004">
      <c r="A29" s="35">
        <v>4</v>
      </c>
      <c r="B29" s="31" t="s">
        <v>876</v>
      </c>
      <c r="C29" s="30" t="s">
        <v>265</v>
      </c>
      <c r="D29" s="114" t="s">
        <v>264</v>
      </c>
      <c r="E29" s="33">
        <v>8950000</v>
      </c>
    </row>
    <row r="30" spans="1:5" x14ac:dyDescent="0.55000000000000004">
      <c r="A30" s="35">
        <v>5</v>
      </c>
      <c r="B30" s="31" t="s">
        <v>876</v>
      </c>
      <c r="C30" s="30" t="s">
        <v>267</v>
      </c>
      <c r="D30" s="114" t="s">
        <v>266</v>
      </c>
      <c r="E30" s="33">
        <v>1932128.87</v>
      </c>
    </row>
    <row r="31" spans="1:5" x14ac:dyDescent="0.55000000000000004">
      <c r="A31" s="35">
        <v>6</v>
      </c>
      <c r="B31" s="31" t="s">
        <v>876</v>
      </c>
      <c r="C31" s="30" t="s">
        <v>269</v>
      </c>
      <c r="D31" s="114" t="s">
        <v>268</v>
      </c>
      <c r="E31" s="33">
        <v>994000</v>
      </c>
    </row>
    <row r="32" spans="1:5" x14ac:dyDescent="0.55000000000000004">
      <c r="A32" s="35">
        <v>7</v>
      </c>
      <c r="B32" s="31" t="s">
        <v>876</v>
      </c>
      <c r="C32" s="30" t="s">
        <v>271</v>
      </c>
      <c r="D32" s="114" t="s">
        <v>270</v>
      </c>
      <c r="E32" s="33">
        <v>499000</v>
      </c>
    </row>
    <row r="33" spans="1:5" x14ac:dyDescent="0.55000000000000004">
      <c r="A33" s="35">
        <v>8</v>
      </c>
      <c r="B33" s="31" t="s">
        <v>876</v>
      </c>
      <c r="C33" s="30" t="s">
        <v>273</v>
      </c>
      <c r="D33" s="114" t="s">
        <v>272</v>
      </c>
      <c r="E33" s="33">
        <v>1895000</v>
      </c>
    </row>
    <row r="34" spans="1:5" x14ac:dyDescent="0.55000000000000004">
      <c r="A34" s="35">
        <v>9</v>
      </c>
      <c r="B34" s="31" t="s">
        <v>876</v>
      </c>
      <c r="C34" s="30" t="s">
        <v>275</v>
      </c>
      <c r="D34" s="114" t="s">
        <v>274</v>
      </c>
      <c r="E34" s="33">
        <v>1975000</v>
      </c>
    </row>
    <row r="35" spans="1:5" x14ac:dyDescent="0.55000000000000004">
      <c r="A35" s="35">
        <v>10</v>
      </c>
      <c r="B35" s="31" t="s">
        <v>876</v>
      </c>
      <c r="C35" s="30" t="s">
        <v>276</v>
      </c>
      <c r="D35" s="114" t="s">
        <v>274</v>
      </c>
      <c r="E35" s="33">
        <v>1975000</v>
      </c>
    </row>
    <row r="36" spans="1:5" x14ac:dyDescent="0.55000000000000004">
      <c r="A36" s="35">
        <v>11</v>
      </c>
      <c r="B36" s="31" t="s">
        <v>876</v>
      </c>
      <c r="C36" s="30" t="s">
        <v>278</v>
      </c>
      <c r="D36" s="114" t="s">
        <v>277</v>
      </c>
      <c r="E36" s="33">
        <v>1500000</v>
      </c>
    </row>
    <row r="37" spans="1:5" x14ac:dyDescent="0.55000000000000004">
      <c r="A37" s="35">
        <v>12</v>
      </c>
      <c r="B37" s="31" t="s">
        <v>876</v>
      </c>
      <c r="C37" s="30" t="s">
        <v>152</v>
      </c>
      <c r="D37" s="114" t="s">
        <v>277</v>
      </c>
      <c r="E37" s="33">
        <v>1965000</v>
      </c>
    </row>
    <row r="38" spans="1:5" x14ac:dyDescent="0.55000000000000004">
      <c r="A38" s="35">
        <v>13</v>
      </c>
      <c r="B38" s="31" t="s">
        <v>876</v>
      </c>
      <c r="C38" s="30" t="s">
        <v>280</v>
      </c>
      <c r="D38" s="114" t="s">
        <v>279</v>
      </c>
      <c r="E38" s="33">
        <v>1184600</v>
      </c>
    </row>
    <row r="39" spans="1:5" x14ac:dyDescent="0.55000000000000004">
      <c r="A39" s="35">
        <v>14</v>
      </c>
      <c r="B39" s="31" t="s">
        <v>876</v>
      </c>
      <c r="C39" s="30" t="s">
        <v>281</v>
      </c>
      <c r="D39" s="114" t="s">
        <v>77</v>
      </c>
      <c r="E39" s="33">
        <v>1970000</v>
      </c>
    </row>
    <row r="40" spans="1:5" x14ac:dyDescent="0.55000000000000004">
      <c r="A40" s="35">
        <v>15</v>
      </c>
      <c r="B40" s="31" t="s">
        <v>876</v>
      </c>
      <c r="C40" s="30" t="s">
        <v>283</v>
      </c>
      <c r="D40" s="114" t="s">
        <v>282</v>
      </c>
      <c r="E40" s="33">
        <v>1199100</v>
      </c>
    </row>
    <row r="41" spans="1:5" x14ac:dyDescent="0.55000000000000004">
      <c r="A41" s="35">
        <v>16</v>
      </c>
      <c r="B41" s="31" t="s">
        <v>876</v>
      </c>
      <c r="C41" s="30" t="s">
        <v>284</v>
      </c>
      <c r="D41" s="114" t="s">
        <v>79</v>
      </c>
      <c r="E41" s="33">
        <v>150000</v>
      </c>
    </row>
    <row r="42" spans="1:5" x14ac:dyDescent="0.55000000000000004">
      <c r="A42" s="35">
        <v>17</v>
      </c>
      <c r="B42" s="31" t="s">
        <v>876</v>
      </c>
      <c r="C42" s="30" t="s">
        <v>286</v>
      </c>
      <c r="D42" s="114" t="s">
        <v>285</v>
      </c>
      <c r="E42" s="33">
        <v>4969000</v>
      </c>
    </row>
    <row r="43" spans="1:5" x14ac:dyDescent="0.55000000000000004">
      <c r="A43" s="35">
        <v>18</v>
      </c>
      <c r="B43" s="31" t="s">
        <v>372</v>
      </c>
      <c r="C43" s="30" t="s">
        <v>78</v>
      </c>
      <c r="D43" s="114" t="s">
        <v>77</v>
      </c>
      <c r="E43" s="33">
        <v>1497800</v>
      </c>
    </row>
    <row r="44" spans="1:5" x14ac:dyDescent="0.55000000000000004">
      <c r="A44" s="35">
        <v>19</v>
      </c>
      <c r="B44" s="31" t="s">
        <v>372</v>
      </c>
      <c r="C44" s="30" t="s">
        <v>80</v>
      </c>
      <c r="D44" s="114" t="s">
        <v>79</v>
      </c>
      <c r="E44" s="33">
        <v>4000000</v>
      </c>
    </row>
    <row r="45" spans="1:5" x14ac:dyDescent="0.55000000000000004">
      <c r="A45" s="35">
        <v>20</v>
      </c>
      <c r="B45" s="31" t="s">
        <v>372</v>
      </c>
      <c r="C45" s="30" t="s">
        <v>82</v>
      </c>
      <c r="D45" s="114" t="s">
        <v>81</v>
      </c>
      <c r="E45" s="33">
        <v>8800000</v>
      </c>
    </row>
    <row r="46" spans="1:5" ht="24.75" thickBot="1" x14ac:dyDescent="0.6">
      <c r="C46" s="37" t="s">
        <v>373</v>
      </c>
      <c r="E46" s="110">
        <f>SUM(E26:E45)</f>
        <v>51486296.829999998</v>
      </c>
    </row>
    <row r="47" spans="1:5" ht="24.75" thickTop="1" x14ac:dyDescent="0.55000000000000004">
      <c r="B47" s="37" t="s">
        <v>701</v>
      </c>
    </row>
    <row r="48" spans="1:5" x14ac:dyDescent="0.55000000000000004">
      <c r="A48" s="35">
        <v>1</v>
      </c>
      <c r="B48" s="31" t="s">
        <v>876</v>
      </c>
      <c r="C48" s="30" t="s">
        <v>288</v>
      </c>
      <c r="D48" s="114" t="s">
        <v>287</v>
      </c>
      <c r="E48" s="33">
        <v>4986000</v>
      </c>
    </row>
    <row r="49" spans="1:5" x14ac:dyDescent="0.55000000000000004">
      <c r="A49" s="35">
        <v>2</v>
      </c>
      <c r="B49" s="31" t="s">
        <v>876</v>
      </c>
      <c r="C49" s="30" t="s">
        <v>290</v>
      </c>
      <c r="D49" s="114" t="s">
        <v>289</v>
      </c>
      <c r="E49" s="33">
        <v>6950000</v>
      </c>
    </row>
    <row r="50" spans="1:5" x14ac:dyDescent="0.55000000000000004">
      <c r="A50" s="35">
        <v>3</v>
      </c>
      <c r="B50" s="31" t="s">
        <v>876</v>
      </c>
      <c r="C50" s="30" t="s">
        <v>292</v>
      </c>
      <c r="D50" s="114" t="s">
        <v>291</v>
      </c>
      <c r="E50" s="33">
        <v>1445000</v>
      </c>
    </row>
    <row r="51" spans="1:5" x14ac:dyDescent="0.55000000000000004">
      <c r="A51" s="35">
        <v>4</v>
      </c>
      <c r="B51" s="31" t="s">
        <v>876</v>
      </c>
      <c r="C51" s="30" t="s">
        <v>294</v>
      </c>
      <c r="D51" s="114" t="s">
        <v>293</v>
      </c>
      <c r="E51" s="33">
        <v>1947000</v>
      </c>
    </row>
    <row r="52" spans="1:5" x14ac:dyDescent="0.55000000000000004">
      <c r="A52" s="35">
        <v>5</v>
      </c>
      <c r="B52" s="31" t="s">
        <v>876</v>
      </c>
      <c r="C52" s="30" t="s">
        <v>296</v>
      </c>
      <c r="D52" s="114" t="s">
        <v>295</v>
      </c>
      <c r="E52" s="33">
        <v>800000</v>
      </c>
    </row>
    <row r="53" spans="1:5" x14ac:dyDescent="0.55000000000000004">
      <c r="A53" s="35">
        <v>6</v>
      </c>
      <c r="B53" s="31" t="s">
        <v>876</v>
      </c>
      <c r="C53" s="30" t="s">
        <v>298</v>
      </c>
      <c r="D53" s="114" t="s">
        <v>297</v>
      </c>
      <c r="E53" s="33">
        <v>1499000</v>
      </c>
    </row>
    <row r="54" spans="1:5" x14ac:dyDescent="0.55000000000000004">
      <c r="A54" s="35">
        <v>7</v>
      </c>
      <c r="B54" s="31" t="s">
        <v>372</v>
      </c>
      <c r="C54" s="30" t="s">
        <v>84</v>
      </c>
      <c r="D54" s="114" t="s">
        <v>83</v>
      </c>
      <c r="E54" s="33">
        <v>1899800</v>
      </c>
    </row>
    <row r="55" spans="1:5" x14ac:dyDescent="0.55000000000000004">
      <c r="A55" s="35">
        <v>8</v>
      </c>
      <c r="B55" s="31" t="s">
        <v>372</v>
      </c>
      <c r="C55" s="30" t="s">
        <v>86</v>
      </c>
      <c r="D55" s="114" t="s">
        <v>85</v>
      </c>
      <c r="E55" s="33">
        <v>1926933.84</v>
      </c>
    </row>
    <row r="56" spans="1:5" x14ac:dyDescent="0.55000000000000004">
      <c r="A56" s="35">
        <v>9</v>
      </c>
      <c r="B56" s="31" t="s">
        <v>372</v>
      </c>
      <c r="C56" s="30" t="s">
        <v>88</v>
      </c>
      <c r="D56" s="114" t="s">
        <v>87</v>
      </c>
      <c r="E56" s="33">
        <v>1214700</v>
      </c>
    </row>
    <row r="57" spans="1:5" x14ac:dyDescent="0.55000000000000004">
      <c r="A57" s="35">
        <v>10</v>
      </c>
      <c r="B57" s="31" t="s">
        <v>372</v>
      </c>
      <c r="C57" s="30" t="s">
        <v>89</v>
      </c>
      <c r="D57" s="114" t="s">
        <v>87</v>
      </c>
      <c r="E57" s="33">
        <v>335300</v>
      </c>
    </row>
    <row r="58" spans="1:5" x14ac:dyDescent="0.55000000000000004">
      <c r="A58" s="35">
        <v>11</v>
      </c>
      <c r="B58" s="31" t="s">
        <v>372</v>
      </c>
      <c r="C58" s="30" t="s">
        <v>91</v>
      </c>
      <c r="D58" s="114" t="s">
        <v>90</v>
      </c>
      <c r="E58" s="33">
        <v>800000</v>
      </c>
    </row>
    <row r="59" spans="1:5" ht="24.75" thickBot="1" x14ac:dyDescent="0.6">
      <c r="C59" s="37" t="s">
        <v>373</v>
      </c>
      <c r="E59" s="110">
        <f>SUM(E48:E58)</f>
        <v>23803733.84</v>
      </c>
    </row>
    <row r="60" spans="1:5" ht="24.75" thickTop="1" x14ac:dyDescent="0.55000000000000004">
      <c r="B60" s="37" t="s">
        <v>702</v>
      </c>
    </row>
    <row r="61" spans="1:5" x14ac:dyDescent="0.55000000000000004">
      <c r="A61" s="35">
        <v>1</v>
      </c>
      <c r="B61" s="31" t="s">
        <v>876</v>
      </c>
      <c r="C61" s="30" t="s">
        <v>300</v>
      </c>
      <c r="D61" s="114" t="s">
        <v>299</v>
      </c>
      <c r="E61" s="33">
        <v>1799000</v>
      </c>
    </row>
    <row r="62" spans="1:5" x14ac:dyDescent="0.55000000000000004">
      <c r="A62" s="35">
        <v>2</v>
      </c>
      <c r="B62" s="31" t="s">
        <v>876</v>
      </c>
      <c r="C62" s="30" t="s">
        <v>302</v>
      </c>
      <c r="D62" s="114" t="s">
        <v>301</v>
      </c>
      <c r="E62" s="33">
        <v>1259999</v>
      </c>
    </row>
    <row r="63" spans="1:5" x14ac:dyDescent="0.55000000000000004">
      <c r="A63" s="35">
        <v>3</v>
      </c>
      <c r="B63" s="31" t="s">
        <v>876</v>
      </c>
      <c r="C63" s="30" t="s">
        <v>304</v>
      </c>
      <c r="D63" s="114" t="s">
        <v>303</v>
      </c>
      <c r="E63" s="33">
        <v>9950000</v>
      </c>
    </row>
    <row r="64" spans="1:5" x14ac:dyDescent="0.55000000000000004">
      <c r="A64" s="35">
        <v>4</v>
      </c>
      <c r="B64" s="31" t="s">
        <v>374</v>
      </c>
      <c r="C64" s="30" t="s">
        <v>23</v>
      </c>
      <c r="D64" s="114" t="s">
        <v>22</v>
      </c>
      <c r="E64" s="33">
        <v>1899000</v>
      </c>
    </row>
    <row r="65" spans="1:5" x14ac:dyDescent="0.55000000000000004">
      <c r="A65" s="35">
        <v>5</v>
      </c>
      <c r="B65" s="31" t="s">
        <v>374</v>
      </c>
      <c r="C65" s="30" t="s">
        <v>25</v>
      </c>
      <c r="D65" s="114" t="s">
        <v>24</v>
      </c>
      <c r="E65" s="33">
        <v>1490000</v>
      </c>
    </row>
    <row r="66" spans="1:5" x14ac:dyDescent="0.55000000000000004">
      <c r="A66" s="35">
        <v>6</v>
      </c>
      <c r="B66" s="31" t="s">
        <v>372</v>
      </c>
      <c r="C66" s="30" t="s">
        <v>93</v>
      </c>
      <c r="D66" s="114" t="s">
        <v>92</v>
      </c>
      <c r="E66" s="33">
        <v>5255700</v>
      </c>
    </row>
    <row r="67" spans="1:5" x14ac:dyDescent="0.55000000000000004">
      <c r="A67" s="35">
        <v>7</v>
      </c>
      <c r="B67" s="31" t="s">
        <v>372</v>
      </c>
      <c r="C67" s="30" t="s">
        <v>95</v>
      </c>
      <c r="D67" s="114" t="s">
        <v>94</v>
      </c>
      <c r="E67" s="33">
        <v>539000</v>
      </c>
    </row>
    <row r="68" spans="1:5" x14ac:dyDescent="0.55000000000000004">
      <c r="A68" s="35">
        <v>8</v>
      </c>
      <c r="B68" s="31" t="s">
        <v>372</v>
      </c>
      <c r="C68" s="30" t="s">
        <v>97</v>
      </c>
      <c r="D68" s="114" t="s">
        <v>96</v>
      </c>
      <c r="E68" s="33">
        <v>3981497</v>
      </c>
    </row>
    <row r="69" spans="1:5" ht="24.75" thickBot="1" x14ac:dyDescent="0.6">
      <c r="C69" s="37" t="s">
        <v>373</v>
      </c>
      <c r="E69" s="110">
        <f>SUM(E61:E68)</f>
        <v>26174196</v>
      </c>
    </row>
    <row r="70" spans="1:5" ht="24.75" thickTop="1" x14ac:dyDescent="0.55000000000000004">
      <c r="B70" s="37" t="s">
        <v>703</v>
      </c>
    </row>
    <row r="71" spans="1:5" x14ac:dyDescent="0.55000000000000004">
      <c r="A71" s="35">
        <v>1</v>
      </c>
      <c r="B71" s="31" t="s">
        <v>379</v>
      </c>
      <c r="C71" s="30" t="s">
        <v>874</v>
      </c>
      <c r="D71" s="114" t="s">
        <v>366</v>
      </c>
      <c r="E71" s="109">
        <v>479000</v>
      </c>
    </row>
    <row r="72" spans="1:5" x14ac:dyDescent="0.55000000000000004">
      <c r="A72" s="35">
        <v>2</v>
      </c>
      <c r="B72" s="31" t="s">
        <v>378</v>
      </c>
      <c r="C72" s="30" t="s">
        <v>875</v>
      </c>
      <c r="D72" s="114" t="s">
        <v>357</v>
      </c>
      <c r="E72" s="109">
        <v>29900000</v>
      </c>
    </row>
    <row r="73" spans="1:5" x14ac:dyDescent="0.55000000000000004">
      <c r="A73" s="35">
        <v>3</v>
      </c>
      <c r="B73" s="31" t="s">
        <v>377</v>
      </c>
      <c r="C73" s="30" t="s">
        <v>348</v>
      </c>
      <c r="D73" s="114" t="s">
        <v>347</v>
      </c>
      <c r="E73" s="109">
        <v>48000000</v>
      </c>
    </row>
    <row r="74" spans="1:5" x14ac:dyDescent="0.55000000000000004">
      <c r="A74" s="35">
        <v>4</v>
      </c>
      <c r="B74" s="31" t="s">
        <v>372</v>
      </c>
      <c r="C74" s="30" t="s">
        <v>99</v>
      </c>
      <c r="D74" s="114" t="s">
        <v>98</v>
      </c>
      <c r="E74" s="33">
        <v>1845000</v>
      </c>
    </row>
    <row r="75" spans="1:5" x14ac:dyDescent="0.55000000000000004">
      <c r="A75" s="35">
        <v>5</v>
      </c>
      <c r="B75" s="31" t="s">
        <v>372</v>
      </c>
      <c r="C75" s="30" t="s">
        <v>101</v>
      </c>
      <c r="D75" s="114" t="s">
        <v>100</v>
      </c>
      <c r="E75" s="33">
        <v>3961500</v>
      </c>
    </row>
    <row r="76" spans="1:5" ht="24.75" thickBot="1" x14ac:dyDescent="0.6">
      <c r="C76" s="37" t="s">
        <v>373</v>
      </c>
      <c r="E76" s="110">
        <f>SUM(E71:E75)</f>
        <v>84185500</v>
      </c>
    </row>
    <row r="77" spans="1:5" ht="24.75" thickTop="1" x14ac:dyDescent="0.55000000000000004">
      <c r="B77" s="37" t="s">
        <v>868</v>
      </c>
    </row>
    <row r="78" spans="1:5" x14ac:dyDescent="0.55000000000000004">
      <c r="A78" s="35">
        <v>1</v>
      </c>
      <c r="B78" s="31" t="s">
        <v>377</v>
      </c>
      <c r="C78" s="30" t="s">
        <v>349</v>
      </c>
      <c r="D78" s="114" t="s">
        <v>26</v>
      </c>
      <c r="E78" s="107">
        <v>10400000</v>
      </c>
    </row>
    <row r="79" spans="1:5" x14ac:dyDescent="0.55000000000000004">
      <c r="A79" s="35">
        <v>2</v>
      </c>
      <c r="B79" s="31" t="s">
        <v>377</v>
      </c>
      <c r="C79" s="30" t="s">
        <v>350</v>
      </c>
      <c r="D79" s="114" t="s">
        <v>26</v>
      </c>
      <c r="E79" s="107">
        <v>800000</v>
      </c>
    </row>
    <row r="80" spans="1:5" x14ac:dyDescent="0.55000000000000004">
      <c r="A80" s="35">
        <v>3</v>
      </c>
      <c r="B80" s="31" t="s">
        <v>377</v>
      </c>
      <c r="C80" s="30" t="s">
        <v>351</v>
      </c>
      <c r="D80" s="114" t="s">
        <v>26</v>
      </c>
      <c r="E80" s="107">
        <v>400000</v>
      </c>
    </row>
    <row r="81" spans="1:5" x14ac:dyDescent="0.55000000000000004">
      <c r="A81" s="35">
        <v>4</v>
      </c>
      <c r="B81" s="31" t="s">
        <v>376</v>
      </c>
      <c r="C81" s="30" t="s">
        <v>337</v>
      </c>
      <c r="D81" s="114" t="s">
        <v>26</v>
      </c>
      <c r="E81" s="109">
        <v>6750000</v>
      </c>
    </row>
    <row r="82" spans="1:5" x14ac:dyDescent="0.55000000000000004">
      <c r="A82" s="35">
        <v>5</v>
      </c>
      <c r="B82" s="31" t="s">
        <v>376</v>
      </c>
      <c r="C82" s="30" t="s">
        <v>338</v>
      </c>
      <c r="D82" s="114" t="s">
        <v>26</v>
      </c>
      <c r="E82" s="107">
        <v>2997600</v>
      </c>
    </row>
    <row r="83" spans="1:5" x14ac:dyDescent="0.55000000000000004">
      <c r="A83" s="35">
        <v>6</v>
      </c>
      <c r="B83" s="31" t="s">
        <v>376</v>
      </c>
      <c r="C83" s="30" t="s">
        <v>339</v>
      </c>
      <c r="D83" s="114" t="s">
        <v>26</v>
      </c>
      <c r="E83" s="109">
        <v>1600000</v>
      </c>
    </row>
    <row r="84" spans="1:5" x14ac:dyDescent="0.55000000000000004">
      <c r="A84" s="35">
        <v>7</v>
      </c>
      <c r="B84" s="31" t="s">
        <v>374</v>
      </c>
      <c r="C84" s="30" t="s">
        <v>27</v>
      </c>
      <c r="D84" s="114" t="s">
        <v>26</v>
      </c>
      <c r="E84" s="33">
        <v>3200000</v>
      </c>
    </row>
    <row r="85" spans="1:5" x14ac:dyDescent="0.55000000000000004">
      <c r="A85" s="35">
        <v>8</v>
      </c>
      <c r="B85" s="31" t="s">
        <v>374</v>
      </c>
      <c r="C85" s="30" t="s">
        <v>28</v>
      </c>
      <c r="D85" s="114" t="s">
        <v>26</v>
      </c>
      <c r="E85" s="33">
        <v>3284000</v>
      </c>
    </row>
    <row r="86" spans="1:5" x14ac:dyDescent="0.55000000000000004">
      <c r="A86" s="35">
        <v>9</v>
      </c>
      <c r="B86" s="31" t="s">
        <v>372</v>
      </c>
      <c r="C86" s="30" t="s">
        <v>103</v>
      </c>
      <c r="D86" s="114" t="s">
        <v>102</v>
      </c>
      <c r="E86" s="33">
        <v>7560000</v>
      </c>
    </row>
    <row r="87" spans="1:5" x14ac:dyDescent="0.55000000000000004">
      <c r="A87" s="35">
        <v>10</v>
      </c>
      <c r="B87" s="31" t="s">
        <v>372</v>
      </c>
      <c r="C87" s="30" t="s">
        <v>105</v>
      </c>
      <c r="D87" s="114" t="s">
        <v>104</v>
      </c>
      <c r="E87" s="33">
        <v>300000</v>
      </c>
    </row>
    <row r="88" spans="1:5" x14ac:dyDescent="0.55000000000000004">
      <c r="A88" s="35">
        <v>11</v>
      </c>
      <c r="B88" s="31" t="s">
        <v>372</v>
      </c>
      <c r="C88" s="30" t="s">
        <v>106</v>
      </c>
      <c r="D88" s="114" t="s">
        <v>104</v>
      </c>
      <c r="E88" s="33">
        <v>300000</v>
      </c>
    </row>
    <row r="89" spans="1:5" x14ac:dyDescent="0.55000000000000004">
      <c r="A89" s="35">
        <v>12</v>
      </c>
      <c r="B89" s="31" t="s">
        <v>372</v>
      </c>
      <c r="C89" s="30" t="s">
        <v>108</v>
      </c>
      <c r="D89" s="114" t="s">
        <v>107</v>
      </c>
      <c r="E89" s="33">
        <v>300000</v>
      </c>
    </row>
    <row r="90" spans="1:5" x14ac:dyDescent="0.55000000000000004">
      <c r="A90" s="35">
        <v>13</v>
      </c>
      <c r="B90" s="31" t="s">
        <v>372</v>
      </c>
      <c r="C90" s="30" t="s">
        <v>110</v>
      </c>
      <c r="D90" s="114" t="s">
        <v>109</v>
      </c>
      <c r="E90" s="33">
        <v>3508030</v>
      </c>
    </row>
    <row r="91" spans="1:5" x14ac:dyDescent="0.55000000000000004">
      <c r="A91" s="35">
        <v>14</v>
      </c>
      <c r="B91" s="31" t="s">
        <v>372</v>
      </c>
      <c r="C91" s="30" t="s">
        <v>111</v>
      </c>
      <c r="D91" s="114" t="s">
        <v>109</v>
      </c>
      <c r="E91" s="33">
        <v>2886700</v>
      </c>
    </row>
    <row r="92" spans="1:5" ht="24.75" thickBot="1" x14ac:dyDescent="0.6">
      <c r="C92" s="37" t="s">
        <v>373</v>
      </c>
      <c r="E92" s="110">
        <f>SUM(E78:E91)</f>
        <v>44286330</v>
      </c>
    </row>
    <row r="93" spans="1:5" ht="24.75" thickTop="1" x14ac:dyDescent="0.55000000000000004">
      <c r="B93" s="37" t="s">
        <v>704</v>
      </c>
    </row>
    <row r="94" spans="1:5" x14ac:dyDescent="0.55000000000000004">
      <c r="B94" s="37" t="s">
        <v>876</v>
      </c>
      <c r="C94" s="30" t="s">
        <v>306</v>
      </c>
      <c r="D94" s="114" t="s">
        <v>305</v>
      </c>
      <c r="E94" s="33">
        <v>10363100</v>
      </c>
    </row>
    <row r="95" spans="1:5" x14ac:dyDescent="0.55000000000000004">
      <c r="A95" s="35">
        <v>1</v>
      </c>
      <c r="B95" s="31" t="s">
        <v>372</v>
      </c>
      <c r="C95" s="30" t="s">
        <v>113</v>
      </c>
      <c r="D95" s="114" t="s">
        <v>112</v>
      </c>
      <c r="E95" s="33">
        <v>1807630</v>
      </c>
    </row>
    <row r="96" spans="1:5" x14ac:dyDescent="0.55000000000000004">
      <c r="A96" s="35">
        <v>2</v>
      </c>
      <c r="B96" s="31" t="s">
        <v>372</v>
      </c>
      <c r="C96" s="30" t="s">
        <v>115</v>
      </c>
      <c r="D96" s="114" t="s">
        <v>114</v>
      </c>
      <c r="E96" s="33">
        <v>12238200</v>
      </c>
    </row>
    <row r="97" spans="1:5" ht="24.75" thickBot="1" x14ac:dyDescent="0.6">
      <c r="C97" s="37" t="s">
        <v>373</v>
      </c>
      <c r="E97" s="110">
        <f>SUM(E94:E96)</f>
        <v>24408930</v>
      </c>
    </row>
    <row r="98" spans="1:5" ht="24.75" thickTop="1" x14ac:dyDescent="0.55000000000000004">
      <c r="B98" s="37" t="s">
        <v>869</v>
      </c>
    </row>
    <row r="99" spans="1:5" x14ac:dyDescent="0.55000000000000004">
      <c r="A99" s="35">
        <v>1</v>
      </c>
      <c r="B99" s="31" t="s">
        <v>376</v>
      </c>
      <c r="C99" s="30" t="s">
        <v>341</v>
      </c>
      <c r="D99" s="114" t="s">
        <v>340</v>
      </c>
      <c r="E99" s="33">
        <v>5151054.41</v>
      </c>
    </row>
    <row r="100" spans="1:5" x14ac:dyDescent="0.55000000000000004">
      <c r="A100" s="35">
        <v>2</v>
      </c>
      <c r="B100" s="31" t="s">
        <v>876</v>
      </c>
      <c r="C100" s="30" t="s">
        <v>308</v>
      </c>
      <c r="D100" s="114" t="s">
        <v>307</v>
      </c>
      <c r="E100" s="33">
        <v>4054172.5</v>
      </c>
    </row>
    <row r="101" spans="1:5" x14ac:dyDescent="0.55000000000000004">
      <c r="A101" s="35">
        <v>3</v>
      </c>
      <c r="B101" s="31" t="s">
        <v>876</v>
      </c>
      <c r="C101" s="30" t="s">
        <v>309</v>
      </c>
      <c r="D101" s="114" t="s">
        <v>29</v>
      </c>
      <c r="E101" s="33">
        <v>5980000</v>
      </c>
    </row>
    <row r="102" spans="1:5" x14ac:dyDescent="0.55000000000000004">
      <c r="A102" s="35">
        <v>4</v>
      </c>
      <c r="B102" s="31" t="s">
        <v>876</v>
      </c>
      <c r="C102" s="30" t="s">
        <v>310</v>
      </c>
      <c r="D102" s="114" t="s">
        <v>29</v>
      </c>
      <c r="E102" s="33">
        <v>1709000</v>
      </c>
    </row>
    <row r="103" spans="1:5" x14ac:dyDescent="0.55000000000000004">
      <c r="A103" s="35">
        <v>5</v>
      </c>
      <c r="B103" s="31" t="s">
        <v>876</v>
      </c>
      <c r="C103" s="30" t="s">
        <v>311</v>
      </c>
      <c r="D103" s="114" t="s">
        <v>29</v>
      </c>
      <c r="E103" s="33">
        <v>11561040.539999999</v>
      </c>
    </row>
    <row r="104" spans="1:5" x14ac:dyDescent="0.55000000000000004">
      <c r="A104" s="35">
        <v>6</v>
      </c>
      <c r="B104" s="31" t="s">
        <v>876</v>
      </c>
      <c r="C104" s="30" t="s">
        <v>312</v>
      </c>
      <c r="D104" s="114" t="s">
        <v>29</v>
      </c>
      <c r="E104" s="33">
        <v>1672900</v>
      </c>
    </row>
    <row r="105" spans="1:5" x14ac:dyDescent="0.55000000000000004">
      <c r="A105" s="35">
        <v>7</v>
      </c>
      <c r="B105" s="31" t="s">
        <v>876</v>
      </c>
      <c r="C105" s="30" t="s">
        <v>313</v>
      </c>
      <c r="D105" s="114" t="s">
        <v>29</v>
      </c>
      <c r="E105" s="33">
        <v>857800</v>
      </c>
    </row>
    <row r="106" spans="1:5" x14ac:dyDescent="0.55000000000000004">
      <c r="A106" s="35">
        <v>8</v>
      </c>
      <c r="B106" s="31" t="s">
        <v>876</v>
      </c>
      <c r="C106" s="30" t="s">
        <v>314</v>
      </c>
      <c r="D106" s="114" t="s">
        <v>29</v>
      </c>
      <c r="E106" s="33">
        <v>72200</v>
      </c>
    </row>
    <row r="107" spans="1:5" x14ac:dyDescent="0.55000000000000004">
      <c r="A107" s="35">
        <v>9</v>
      </c>
      <c r="B107" s="31" t="s">
        <v>876</v>
      </c>
      <c r="C107" s="30" t="s">
        <v>315</v>
      </c>
      <c r="D107" s="114" t="s">
        <v>29</v>
      </c>
      <c r="E107" s="33">
        <v>1293000</v>
      </c>
    </row>
    <row r="108" spans="1:5" x14ac:dyDescent="0.55000000000000004">
      <c r="A108" s="35">
        <v>10</v>
      </c>
      <c r="B108" s="31" t="s">
        <v>876</v>
      </c>
      <c r="C108" s="30" t="s">
        <v>261</v>
      </c>
      <c r="D108" s="114" t="s">
        <v>29</v>
      </c>
      <c r="E108" s="33">
        <v>2984867.39</v>
      </c>
    </row>
    <row r="109" spans="1:5" x14ac:dyDescent="0.55000000000000004">
      <c r="A109" s="35">
        <v>11</v>
      </c>
      <c r="B109" s="31" t="s">
        <v>876</v>
      </c>
      <c r="C109" s="30" t="s">
        <v>316</v>
      </c>
      <c r="D109" s="114" t="s">
        <v>29</v>
      </c>
      <c r="E109" s="33">
        <v>399000</v>
      </c>
    </row>
    <row r="110" spans="1:5" x14ac:dyDescent="0.55000000000000004">
      <c r="A110" s="35">
        <v>12</v>
      </c>
      <c r="B110" s="31" t="s">
        <v>876</v>
      </c>
      <c r="C110" s="30" t="s">
        <v>317</v>
      </c>
      <c r="D110" s="114" t="s">
        <v>29</v>
      </c>
      <c r="E110" s="33">
        <v>997900</v>
      </c>
    </row>
    <row r="111" spans="1:5" x14ac:dyDescent="0.55000000000000004">
      <c r="A111" s="35">
        <v>13</v>
      </c>
      <c r="B111" s="31" t="s">
        <v>876</v>
      </c>
      <c r="C111" s="30" t="s">
        <v>318</v>
      </c>
      <c r="D111" s="114" t="s">
        <v>29</v>
      </c>
      <c r="E111" s="33">
        <v>3580000</v>
      </c>
    </row>
    <row r="112" spans="1:5" x14ac:dyDescent="0.55000000000000004">
      <c r="A112" s="35">
        <v>14</v>
      </c>
      <c r="B112" s="31" t="s">
        <v>876</v>
      </c>
      <c r="C112" s="30" t="s">
        <v>319</v>
      </c>
      <c r="D112" s="114" t="s">
        <v>29</v>
      </c>
      <c r="E112" s="33">
        <v>4170000</v>
      </c>
    </row>
    <row r="113" spans="1:9" x14ac:dyDescent="0.55000000000000004">
      <c r="A113" s="35">
        <v>15</v>
      </c>
      <c r="B113" s="31" t="s">
        <v>876</v>
      </c>
      <c r="C113" s="30" t="s">
        <v>877</v>
      </c>
      <c r="D113" s="114" t="s">
        <v>29</v>
      </c>
      <c r="E113" s="33">
        <v>4509000</v>
      </c>
    </row>
    <row r="114" spans="1:9" x14ac:dyDescent="0.55000000000000004">
      <c r="A114" s="35">
        <v>16</v>
      </c>
      <c r="B114" s="31" t="s">
        <v>876</v>
      </c>
      <c r="C114" s="30" t="s">
        <v>322</v>
      </c>
      <c r="D114" s="114" t="s">
        <v>29</v>
      </c>
      <c r="E114" s="33">
        <v>4900000</v>
      </c>
    </row>
    <row r="115" spans="1:9" x14ac:dyDescent="0.55000000000000004">
      <c r="A115" s="35">
        <v>17</v>
      </c>
      <c r="B115" s="31" t="s">
        <v>374</v>
      </c>
      <c r="C115" s="30" t="s">
        <v>30</v>
      </c>
      <c r="D115" s="114" t="s">
        <v>29</v>
      </c>
      <c r="E115" s="34">
        <v>1213000</v>
      </c>
      <c r="G115" s="33"/>
    </row>
    <row r="116" spans="1:9" x14ac:dyDescent="0.55000000000000004">
      <c r="A116" s="35">
        <v>18</v>
      </c>
      <c r="B116" s="31" t="s">
        <v>374</v>
      </c>
      <c r="C116" s="30" t="s">
        <v>31</v>
      </c>
      <c r="D116" s="114" t="s">
        <v>29</v>
      </c>
      <c r="E116" s="34">
        <v>3000000</v>
      </c>
      <c r="G116" s="33"/>
    </row>
    <row r="117" spans="1:9" x14ac:dyDescent="0.55000000000000004">
      <c r="A117" s="35">
        <v>19</v>
      </c>
      <c r="B117" s="31" t="s">
        <v>374</v>
      </c>
      <c r="C117" s="30" t="s">
        <v>32</v>
      </c>
      <c r="D117" s="114" t="s">
        <v>29</v>
      </c>
      <c r="E117" s="34">
        <v>4440000</v>
      </c>
      <c r="G117" s="33"/>
    </row>
    <row r="118" spans="1:9" x14ac:dyDescent="0.55000000000000004">
      <c r="A118" s="35">
        <v>20</v>
      </c>
      <c r="B118" s="31" t="s">
        <v>374</v>
      </c>
      <c r="C118" s="30" t="s">
        <v>33</v>
      </c>
      <c r="D118" s="114" t="s">
        <v>29</v>
      </c>
      <c r="E118" s="34">
        <v>589000</v>
      </c>
      <c r="G118" s="33"/>
    </row>
    <row r="119" spans="1:9" x14ac:dyDescent="0.55000000000000004">
      <c r="A119" s="35">
        <v>21</v>
      </c>
      <c r="B119" s="31" t="s">
        <v>374</v>
      </c>
      <c r="C119" s="30" t="s">
        <v>34</v>
      </c>
      <c r="D119" s="114" t="s">
        <v>29</v>
      </c>
      <c r="E119" s="34">
        <v>499000</v>
      </c>
      <c r="G119" s="33"/>
    </row>
    <row r="120" spans="1:9" x14ac:dyDescent="0.55000000000000004">
      <c r="A120" s="35">
        <v>22</v>
      </c>
      <c r="B120" s="193" t="s">
        <v>374</v>
      </c>
      <c r="C120" s="144" t="s">
        <v>35</v>
      </c>
      <c r="D120" s="194" t="s">
        <v>29</v>
      </c>
      <c r="E120" s="195">
        <v>9815289.3499999996</v>
      </c>
      <c r="F120" s="139"/>
      <c r="G120" s="33"/>
      <c r="H120" s="35"/>
    </row>
    <row r="121" spans="1:9" x14ac:dyDescent="0.55000000000000004">
      <c r="A121" s="35">
        <v>23</v>
      </c>
      <c r="B121" s="31" t="s">
        <v>374</v>
      </c>
      <c r="C121" s="30" t="s">
        <v>36</v>
      </c>
      <c r="D121" s="114" t="s">
        <v>29</v>
      </c>
      <c r="E121" s="34">
        <v>500000</v>
      </c>
      <c r="G121" s="33"/>
    </row>
    <row r="122" spans="1:9" x14ac:dyDescent="0.55000000000000004">
      <c r="A122" s="35">
        <v>24</v>
      </c>
      <c r="B122" s="31" t="s">
        <v>374</v>
      </c>
      <c r="C122" s="30" t="s">
        <v>37</v>
      </c>
      <c r="D122" s="114" t="s">
        <v>29</v>
      </c>
      <c r="E122" s="34">
        <v>997000</v>
      </c>
      <c r="G122" s="33"/>
    </row>
    <row r="123" spans="1:9" x14ac:dyDescent="0.55000000000000004">
      <c r="A123" s="35">
        <v>25</v>
      </c>
      <c r="B123" s="31" t="s">
        <v>374</v>
      </c>
      <c r="C123" s="30" t="s">
        <v>38</v>
      </c>
      <c r="D123" s="114" t="s">
        <v>29</v>
      </c>
      <c r="E123" s="34">
        <v>99000</v>
      </c>
      <c r="G123" s="33"/>
    </row>
    <row r="124" spans="1:9" x14ac:dyDescent="0.55000000000000004">
      <c r="A124" s="35">
        <v>26</v>
      </c>
      <c r="B124" s="31" t="s">
        <v>374</v>
      </c>
      <c r="C124" s="30" t="s">
        <v>39</v>
      </c>
      <c r="D124" s="114" t="s">
        <v>29</v>
      </c>
      <c r="E124" s="34">
        <v>999000</v>
      </c>
      <c r="G124" s="33"/>
    </row>
    <row r="125" spans="1:9" x14ac:dyDescent="0.55000000000000004">
      <c r="A125" s="35">
        <v>27</v>
      </c>
      <c r="B125" s="193" t="s">
        <v>374</v>
      </c>
      <c r="C125" s="144" t="s">
        <v>40</v>
      </c>
      <c r="D125" s="194" t="s">
        <v>29</v>
      </c>
      <c r="E125" s="195">
        <v>5709000</v>
      </c>
      <c r="F125" s="139"/>
      <c r="G125" s="496"/>
      <c r="H125" s="496"/>
      <c r="I125" s="496"/>
    </row>
    <row r="126" spans="1:9" x14ac:dyDescent="0.55000000000000004">
      <c r="A126" s="35">
        <v>28</v>
      </c>
      <c r="B126" s="31" t="s">
        <v>374</v>
      </c>
      <c r="C126" s="30" t="s">
        <v>41</v>
      </c>
      <c r="D126" s="114" t="s">
        <v>29</v>
      </c>
      <c r="E126" s="34">
        <v>1333000</v>
      </c>
      <c r="G126" s="33"/>
    </row>
    <row r="127" spans="1:9" x14ac:dyDescent="0.55000000000000004">
      <c r="A127" s="35">
        <v>29</v>
      </c>
      <c r="B127" s="31" t="s">
        <v>374</v>
      </c>
      <c r="C127" s="30" t="s">
        <v>42</v>
      </c>
      <c r="D127" s="114" t="s">
        <v>29</v>
      </c>
      <c r="E127" s="34">
        <v>3199000</v>
      </c>
      <c r="G127" s="33"/>
    </row>
    <row r="128" spans="1:9" x14ac:dyDescent="0.55000000000000004">
      <c r="A128" s="35">
        <v>30</v>
      </c>
      <c r="B128" s="31" t="s">
        <v>374</v>
      </c>
      <c r="C128" s="30" t="s">
        <v>43</v>
      </c>
      <c r="D128" s="114" t="s">
        <v>29</v>
      </c>
      <c r="E128" s="34">
        <v>958000</v>
      </c>
      <c r="G128" s="33"/>
    </row>
    <row r="129" spans="1:7" x14ac:dyDescent="0.55000000000000004">
      <c r="A129" s="35">
        <v>31</v>
      </c>
      <c r="B129" s="31" t="s">
        <v>374</v>
      </c>
      <c r="C129" s="30" t="s">
        <v>44</v>
      </c>
      <c r="D129" s="114" t="s">
        <v>29</v>
      </c>
      <c r="E129" s="34">
        <v>1048716</v>
      </c>
      <c r="G129" s="33"/>
    </row>
    <row r="130" spans="1:7" x14ac:dyDescent="0.55000000000000004">
      <c r="A130" s="35">
        <v>32</v>
      </c>
      <c r="B130" s="31" t="s">
        <v>372</v>
      </c>
      <c r="C130" s="30" t="s">
        <v>117</v>
      </c>
      <c r="D130" s="114" t="s">
        <v>116</v>
      </c>
      <c r="E130" s="33">
        <v>500000</v>
      </c>
      <c r="G130" s="33"/>
    </row>
    <row r="131" spans="1:7" x14ac:dyDescent="0.55000000000000004">
      <c r="A131" s="35">
        <v>33</v>
      </c>
      <c r="B131" s="31" t="s">
        <v>372</v>
      </c>
      <c r="C131" s="30" t="s">
        <v>118</v>
      </c>
      <c r="D131" s="114" t="s">
        <v>29</v>
      </c>
      <c r="E131" s="34">
        <v>1140000</v>
      </c>
      <c r="F131" s="33"/>
      <c r="G131" s="33"/>
    </row>
    <row r="132" spans="1:7" x14ac:dyDescent="0.55000000000000004">
      <c r="A132" s="35">
        <v>34</v>
      </c>
      <c r="B132" s="31" t="s">
        <v>372</v>
      </c>
      <c r="C132" s="30" t="s">
        <v>119</v>
      </c>
      <c r="D132" s="114" t="s">
        <v>29</v>
      </c>
      <c r="E132" s="34">
        <v>1600800</v>
      </c>
      <c r="F132" s="33"/>
      <c r="G132" s="33"/>
    </row>
    <row r="133" spans="1:7" x14ac:dyDescent="0.55000000000000004">
      <c r="A133" s="35">
        <v>35</v>
      </c>
      <c r="B133" s="31" t="s">
        <v>372</v>
      </c>
      <c r="C133" s="30" t="s">
        <v>120</v>
      </c>
      <c r="D133" s="114" t="s">
        <v>29</v>
      </c>
      <c r="E133" s="34">
        <v>8850000</v>
      </c>
      <c r="F133" s="33"/>
      <c r="G133" s="33"/>
    </row>
    <row r="134" spans="1:7" x14ac:dyDescent="0.55000000000000004">
      <c r="A134" s="35">
        <v>36</v>
      </c>
      <c r="B134" s="31" t="s">
        <v>372</v>
      </c>
      <c r="C134" s="30" t="s">
        <v>121</v>
      </c>
      <c r="D134" s="114" t="s">
        <v>29</v>
      </c>
      <c r="E134" s="34">
        <v>198000</v>
      </c>
      <c r="F134" s="33"/>
      <c r="G134" s="33"/>
    </row>
    <row r="135" spans="1:7" x14ac:dyDescent="0.55000000000000004">
      <c r="A135" s="35">
        <v>37</v>
      </c>
      <c r="B135" s="31" t="s">
        <v>372</v>
      </c>
      <c r="C135" s="30" t="s">
        <v>122</v>
      </c>
      <c r="D135" s="114" t="s">
        <v>29</v>
      </c>
      <c r="E135" s="34">
        <v>389900</v>
      </c>
      <c r="F135" s="33"/>
      <c r="G135" s="33"/>
    </row>
    <row r="136" spans="1:7" x14ac:dyDescent="0.55000000000000004">
      <c r="A136" s="35">
        <v>38</v>
      </c>
      <c r="B136" s="31" t="s">
        <v>372</v>
      </c>
      <c r="C136" s="30" t="s">
        <v>123</v>
      </c>
      <c r="D136" s="114" t="s">
        <v>29</v>
      </c>
      <c r="E136" s="34">
        <v>501000</v>
      </c>
      <c r="F136" s="33"/>
      <c r="G136" s="33"/>
    </row>
    <row r="137" spans="1:7" x14ac:dyDescent="0.55000000000000004">
      <c r="A137" s="35">
        <v>39</v>
      </c>
      <c r="B137" s="31" t="s">
        <v>372</v>
      </c>
      <c r="C137" s="30" t="s">
        <v>124</v>
      </c>
      <c r="D137" s="114" t="s">
        <v>29</v>
      </c>
      <c r="E137" s="34">
        <v>987000</v>
      </c>
      <c r="F137" s="33"/>
      <c r="G137" s="33"/>
    </row>
    <row r="138" spans="1:7" x14ac:dyDescent="0.55000000000000004">
      <c r="A138" s="35">
        <v>40</v>
      </c>
      <c r="B138" s="31" t="s">
        <v>372</v>
      </c>
      <c r="C138" s="30" t="s">
        <v>125</v>
      </c>
      <c r="D138" s="114" t="s">
        <v>29</v>
      </c>
      <c r="E138" s="34">
        <v>8500000</v>
      </c>
      <c r="F138" s="33"/>
      <c r="G138" s="33"/>
    </row>
    <row r="139" spans="1:7" x14ac:dyDescent="0.55000000000000004">
      <c r="A139" s="35">
        <v>41</v>
      </c>
      <c r="B139" s="31" t="s">
        <v>372</v>
      </c>
      <c r="C139" s="30" t="s">
        <v>126</v>
      </c>
      <c r="D139" s="114" t="s">
        <v>29</v>
      </c>
      <c r="E139" s="34">
        <v>1963000</v>
      </c>
      <c r="F139" s="33"/>
      <c r="G139" s="33"/>
    </row>
    <row r="140" spans="1:7" x14ac:dyDescent="0.55000000000000004">
      <c r="A140" s="35">
        <v>42</v>
      </c>
      <c r="B140" s="31" t="s">
        <v>372</v>
      </c>
      <c r="C140" s="30" t="s">
        <v>127</v>
      </c>
      <c r="D140" s="114" t="s">
        <v>29</v>
      </c>
      <c r="E140" s="34">
        <v>503800</v>
      </c>
      <c r="F140" s="33"/>
      <c r="G140" s="33"/>
    </row>
    <row r="141" spans="1:7" x14ac:dyDescent="0.55000000000000004">
      <c r="A141" s="35">
        <v>43</v>
      </c>
      <c r="B141" s="31" t="s">
        <v>372</v>
      </c>
      <c r="C141" s="30" t="s">
        <v>128</v>
      </c>
      <c r="D141" s="114" t="s">
        <v>29</v>
      </c>
      <c r="E141" s="34">
        <v>300000</v>
      </c>
      <c r="F141" s="33"/>
      <c r="G141" s="33"/>
    </row>
    <row r="142" spans="1:7" x14ac:dyDescent="0.55000000000000004">
      <c r="A142" s="35">
        <v>44</v>
      </c>
      <c r="B142" s="31" t="s">
        <v>372</v>
      </c>
      <c r="C142" s="30" t="s">
        <v>129</v>
      </c>
      <c r="D142" s="114" t="s">
        <v>29</v>
      </c>
      <c r="E142" s="34">
        <v>1350936.54</v>
      </c>
      <c r="F142" s="33"/>
      <c r="G142" s="33"/>
    </row>
    <row r="143" spans="1:7" x14ac:dyDescent="0.55000000000000004">
      <c r="A143" s="35">
        <v>45</v>
      </c>
      <c r="B143" s="31" t="s">
        <v>372</v>
      </c>
      <c r="C143" s="30" t="s">
        <v>130</v>
      </c>
      <c r="D143" s="114" t="s">
        <v>29</v>
      </c>
      <c r="E143" s="34">
        <v>39984271</v>
      </c>
      <c r="F143" s="33"/>
      <c r="G143" s="33"/>
    </row>
    <row r="144" spans="1:7" x14ac:dyDescent="0.55000000000000004">
      <c r="A144" s="35">
        <v>46</v>
      </c>
      <c r="B144" s="31" t="s">
        <v>372</v>
      </c>
      <c r="C144" s="30" t="s">
        <v>131</v>
      </c>
      <c r="D144" s="114" t="s">
        <v>29</v>
      </c>
      <c r="E144" s="34">
        <v>1687400</v>
      </c>
      <c r="F144" s="33"/>
      <c r="G144" s="33"/>
    </row>
    <row r="145" spans="1:7" x14ac:dyDescent="0.55000000000000004">
      <c r="A145" s="35">
        <v>47</v>
      </c>
      <c r="B145" s="31" t="s">
        <v>372</v>
      </c>
      <c r="C145" s="30" t="s">
        <v>132</v>
      </c>
      <c r="D145" s="114" t="s">
        <v>29</v>
      </c>
      <c r="E145" s="34">
        <v>2730000</v>
      </c>
      <c r="F145" s="33"/>
      <c r="G145" s="33"/>
    </row>
    <row r="146" spans="1:7" x14ac:dyDescent="0.55000000000000004">
      <c r="A146" s="35">
        <v>48</v>
      </c>
      <c r="B146" s="31" t="s">
        <v>372</v>
      </c>
      <c r="C146" s="30" t="s">
        <v>133</v>
      </c>
      <c r="D146" s="114" t="s">
        <v>29</v>
      </c>
      <c r="E146" s="34">
        <v>2695138.95</v>
      </c>
      <c r="F146" s="33"/>
      <c r="G146" s="33"/>
    </row>
    <row r="147" spans="1:7" x14ac:dyDescent="0.55000000000000004">
      <c r="A147" s="35">
        <v>49</v>
      </c>
      <c r="B147" s="31" t="s">
        <v>372</v>
      </c>
      <c r="C147" s="30" t="s">
        <v>134</v>
      </c>
      <c r="D147" s="114" t="s">
        <v>29</v>
      </c>
      <c r="E147" s="34">
        <v>5000000</v>
      </c>
      <c r="F147" s="33"/>
      <c r="G147" s="33"/>
    </row>
    <row r="148" spans="1:7" x14ac:dyDescent="0.55000000000000004">
      <c r="A148" s="35">
        <v>50</v>
      </c>
      <c r="B148" s="31" t="s">
        <v>372</v>
      </c>
      <c r="C148" s="30" t="s">
        <v>135</v>
      </c>
      <c r="D148" s="114" t="s">
        <v>29</v>
      </c>
      <c r="E148" s="34">
        <v>1992000</v>
      </c>
      <c r="F148" s="33"/>
      <c r="G148" s="33"/>
    </row>
    <row r="149" spans="1:7" x14ac:dyDescent="0.55000000000000004">
      <c r="A149" s="35">
        <v>51</v>
      </c>
      <c r="B149" s="31" t="s">
        <v>372</v>
      </c>
      <c r="C149" s="30" t="s">
        <v>136</v>
      </c>
      <c r="D149" s="114" t="s">
        <v>29</v>
      </c>
      <c r="E149" s="34">
        <v>1780000</v>
      </c>
      <c r="F149" s="33"/>
      <c r="G149" s="33"/>
    </row>
    <row r="150" spans="1:7" x14ac:dyDescent="0.55000000000000004">
      <c r="A150" s="35">
        <v>52</v>
      </c>
      <c r="B150" s="31" t="s">
        <v>372</v>
      </c>
      <c r="C150" s="30" t="s">
        <v>137</v>
      </c>
      <c r="D150" s="114" t="s">
        <v>29</v>
      </c>
      <c r="E150" s="34">
        <v>1052500</v>
      </c>
      <c r="F150" s="33"/>
      <c r="G150" s="33"/>
    </row>
    <row r="151" spans="1:7" x14ac:dyDescent="0.55000000000000004">
      <c r="A151" s="35">
        <v>53</v>
      </c>
      <c r="B151" s="31" t="s">
        <v>372</v>
      </c>
      <c r="C151" s="30" t="s">
        <v>138</v>
      </c>
      <c r="D151" s="114" t="s">
        <v>29</v>
      </c>
      <c r="E151" s="34">
        <v>775000</v>
      </c>
      <c r="F151" s="33"/>
      <c r="G151" s="33"/>
    </row>
    <row r="152" spans="1:7" x14ac:dyDescent="0.55000000000000004">
      <c r="A152" s="35">
        <v>54</v>
      </c>
      <c r="B152" s="31" t="s">
        <v>372</v>
      </c>
      <c r="C152" s="30" t="s">
        <v>139</v>
      </c>
      <c r="D152" s="114" t="s">
        <v>29</v>
      </c>
      <c r="E152" s="34">
        <v>4937834.5</v>
      </c>
      <c r="F152" s="33"/>
      <c r="G152" s="33"/>
    </row>
    <row r="153" spans="1:7" x14ac:dyDescent="0.55000000000000004">
      <c r="A153" s="35">
        <v>55</v>
      </c>
      <c r="B153" s="31" t="s">
        <v>372</v>
      </c>
      <c r="C153" s="30" t="s">
        <v>140</v>
      </c>
      <c r="D153" s="114" t="s">
        <v>29</v>
      </c>
      <c r="E153" s="34">
        <v>1292000</v>
      </c>
      <c r="F153" s="33"/>
      <c r="G153" s="33"/>
    </row>
    <row r="154" spans="1:7" x14ac:dyDescent="0.55000000000000004">
      <c r="A154" s="35">
        <v>56</v>
      </c>
      <c r="B154" s="31" t="s">
        <v>372</v>
      </c>
      <c r="C154" s="30" t="s">
        <v>141</v>
      </c>
      <c r="D154" s="114" t="s">
        <v>29</v>
      </c>
      <c r="E154" s="34">
        <v>2198500</v>
      </c>
      <c r="F154" s="33"/>
      <c r="G154" s="33"/>
    </row>
    <row r="155" spans="1:7" x14ac:dyDescent="0.55000000000000004">
      <c r="A155" s="35">
        <v>57</v>
      </c>
      <c r="B155" s="31" t="s">
        <v>372</v>
      </c>
      <c r="C155" s="30" t="s">
        <v>142</v>
      </c>
      <c r="D155" s="114" t="s">
        <v>29</v>
      </c>
      <c r="E155" s="34">
        <v>1827798.1</v>
      </c>
      <c r="F155" s="33"/>
      <c r="G155" s="33"/>
    </row>
    <row r="156" spans="1:7" x14ac:dyDescent="0.55000000000000004">
      <c r="A156" s="35">
        <v>58</v>
      </c>
      <c r="B156" s="31" t="s">
        <v>372</v>
      </c>
      <c r="C156" s="30" t="s">
        <v>143</v>
      </c>
      <c r="D156" s="114" t="s">
        <v>29</v>
      </c>
      <c r="E156" s="34">
        <v>3143900</v>
      </c>
      <c r="F156" s="33"/>
      <c r="G156" s="33"/>
    </row>
    <row r="157" spans="1:7" x14ac:dyDescent="0.55000000000000004">
      <c r="A157" s="35">
        <v>59</v>
      </c>
      <c r="B157" s="31" t="s">
        <v>372</v>
      </c>
      <c r="C157" s="30" t="s">
        <v>879</v>
      </c>
      <c r="D157" s="114" t="s">
        <v>29</v>
      </c>
      <c r="E157" s="34">
        <v>160000</v>
      </c>
      <c r="F157" s="33"/>
      <c r="G157" s="33"/>
    </row>
    <row r="158" spans="1:7" x14ac:dyDescent="0.55000000000000004">
      <c r="A158" s="35">
        <v>60</v>
      </c>
      <c r="B158" s="31" t="s">
        <v>372</v>
      </c>
      <c r="C158" s="30" t="s">
        <v>145</v>
      </c>
      <c r="D158" s="114" t="s">
        <v>29</v>
      </c>
      <c r="E158" s="34">
        <v>3000000</v>
      </c>
      <c r="F158" s="33"/>
      <c r="G158" s="33"/>
    </row>
    <row r="159" spans="1:7" x14ac:dyDescent="0.55000000000000004">
      <c r="A159" s="35">
        <v>61</v>
      </c>
      <c r="B159" s="31" t="s">
        <v>372</v>
      </c>
      <c r="C159" s="30" t="s">
        <v>878</v>
      </c>
      <c r="D159" s="114" t="s">
        <v>29</v>
      </c>
      <c r="E159" s="34">
        <v>3000000</v>
      </c>
      <c r="F159" s="33"/>
      <c r="G159" s="33"/>
    </row>
    <row r="160" spans="1:7" x14ac:dyDescent="0.55000000000000004">
      <c r="A160" s="35">
        <v>62</v>
      </c>
      <c r="B160" s="31" t="s">
        <v>372</v>
      </c>
      <c r="C160" s="30" t="s">
        <v>146</v>
      </c>
      <c r="D160" s="114" t="s">
        <v>29</v>
      </c>
      <c r="E160" s="34">
        <v>1100000</v>
      </c>
      <c r="F160" s="33"/>
      <c r="G160" s="33"/>
    </row>
    <row r="161" spans="1:7" x14ac:dyDescent="0.55000000000000004">
      <c r="A161" s="35">
        <v>63</v>
      </c>
      <c r="B161" s="31" t="s">
        <v>372</v>
      </c>
      <c r="C161" s="30" t="s">
        <v>147</v>
      </c>
      <c r="D161" s="114" t="s">
        <v>29</v>
      </c>
      <c r="E161" s="34">
        <v>3640000</v>
      </c>
      <c r="F161" s="33"/>
      <c r="G161" s="33"/>
    </row>
    <row r="162" spans="1:7" x14ac:dyDescent="0.55000000000000004">
      <c r="A162" s="35">
        <v>64</v>
      </c>
      <c r="B162" s="31" t="s">
        <v>372</v>
      </c>
      <c r="C162" s="30" t="s">
        <v>148</v>
      </c>
      <c r="D162" s="114" t="s">
        <v>29</v>
      </c>
      <c r="E162" s="34">
        <v>398040</v>
      </c>
      <c r="F162" s="33"/>
      <c r="G162" s="33"/>
    </row>
    <row r="163" spans="1:7" x14ac:dyDescent="0.55000000000000004">
      <c r="A163" s="35">
        <v>65</v>
      </c>
      <c r="B163" s="31" t="s">
        <v>372</v>
      </c>
      <c r="C163" s="30" t="s">
        <v>149</v>
      </c>
      <c r="D163" s="114" t="s">
        <v>29</v>
      </c>
      <c r="E163" s="34">
        <v>1675000</v>
      </c>
      <c r="F163" s="33"/>
      <c r="G163" s="33"/>
    </row>
    <row r="164" spans="1:7" x14ac:dyDescent="0.55000000000000004">
      <c r="A164" s="35">
        <v>66</v>
      </c>
      <c r="B164" s="31" t="s">
        <v>372</v>
      </c>
      <c r="C164" s="30" t="s">
        <v>151</v>
      </c>
      <c r="D164" s="114" t="s">
        <v>29</v>
      </c>
      <c r="E164" s="34">
        <v>9212000</v>
      </c>
      <c r="F164" s="33"/>
      <c r="G164" s="33"/>
    </row>
    <row r="165" spans="1:7" x14ac:dyDescent="0.55000000000000004">
      <c r="A165" s="35">
        <v>67</v>
      </c>
      <c r="B165" s="31" t="s">
        <v>372</v>
      </c>
      <c r="C165" s="30" t="s">
        <v>152</v>
      </c>
      <c r="D165" s="114" t="s">
        <v>29</v>
      </c>
      <c r="E165" s="34">
        <v>1590000</v>
      </c>
      <c r="F165" s="33"/>
      <c r="G165" s="33"/>
    </row>
    <row r="166" spans="1:7" x14ac:dyDescent="0.55000000000000004">
      <c r="A166" s="35">
        <v>68</v>
      </c>
      <c r="B166" s="31" t="s">
        <v>372</v>
      </c>
      <c r="C166" s="30" t="s">
        <v>153</v>
      </c>
      <c r="D166" s="114" t="s">
        <v>29</v>
      </c>
      <c r="E166" s="34">
        <v>1700000</v>
      </c>
      <c r="F166" s="33"/>
      <c r="G166" s="33"/>
    </row>
    <row r="167" spans="1:7" x14ac:dyDescent="0.55000000000000004">
      <c r="A167" s="35">
        <v>69</v>
      </c>
      <c r="B167" s="31" t="s">
        <v>372</v>
      </c>
      <c r="C167" s="30" t="s">
        <v>154</v>
      </c>
      <c r="D167" s="114" t="s">
        <v>29</v>
      </c>
      <c r="E167" s="34">
        <v>33377600</v>
      </c>
      <c r="F167" s="33"/>
      <c r="G167" s="33"/>
    </row>
    <row r="168" spans="1:7" x14ac:dyDescent="0.55000000000000004">
      <c r="A168" s="35">
        <v>70</v>
      </c>
      <c r="B168" s="31" t="s">
        <v>372</v>
      </c>
      <c r="C168" s="30" t="s">
        <v>156</v>
      </c>
      <c r="D168" s="114" t="s">
        <v>155</v>
      </c>
      <c r="E168" s="33">
        <v>587500</v>
      </c>
      <c r="G168" s="33"/>
    </row>
    <row r="169" spans="1:7" x14ac:dyDescent="0.55000000000000004">
      <c r="A169" s="35">
        <v>71</v>
      </c>
      <c r="B169" s="31" t="s">
        <v>372</v>
      </c>
      <c r="C169" s="30" t="s">
        <v>158</v>
      </c>
      <c r="D169" s="114" t="s">
        <v>157</v>
      </c>
      <c r="E169" s="33">
        <v>494000</v>
      </c>
      <c r="G169" s="33"/>
    </row>
    <row r="170" spans="1:7" x14ac:dyDescent="0.55000000000000004">
      <c r="A170" s="35">
        <v>72</v>
      </c>
      <c r="B170" s="31" t="s">
        <v>372</v>
      </c>
      <c r="C170" s="30" t="s">
        <v>159</v>
      </c>
      <c r="D170" s="114" t="s">
        <v>157</v>
      </c>
      <c r="E170" s="33">
        <v>497500</v>
      </c>
      <c r="G170" s="33"/>
    </row>
    <row r="171" spans="1:7" x14ac:dyDescent="0.55000000000000004">
      <c r="A171" s="35">
        <v>73</v>
      </c>
      <c r="B171" s="31" t="s">
        <v>372</v>
      </c>
      <c r="C171" s="30" t="s">
        <v>161</v>
      </c>
      <c r="D171" s="114" t="s">
        <v>160</v>
      </c>
      <c r="E171" s="33">
        <v>515000</v>
      </c>
      <c r="G171" s="33"/>
    </row>
    <row r="172" spans="1:7" x14ac:dyDescent="0.55000000000000004">
      <c r="A172" s="35">
        <v>74</v>
      </c>
      <c r="B172" s="31" t="s">
        <v>372</v>
      </c>
      <c r="C172" s="30" t="s">
        <v>162</v>
      </c>
      <c r="D172" s="114" t="s">
        <v>160</v>
      </c>
      <c r="E172" s="33">
        <v>512500</v>
      </c>
      <c r="G172" s="33"/>
    </row>
    <row r="173" spans="1:7" x14ac:dyDescent="0.55000000000000004">
      <c r="A173" s="35">
        <v>75</v>
      </c>
      <c r="B173" s="31" t="s">
        <v>372</v>
      </c>
      <c r="C173" s="30" t="s">
        <v>164</v>
      </c>
      <c r="D173" s="114" t="s">
        <v>163</v>
      </c>
      <c r="E173" s="33">
        <v>1188700</v>
      </c>
      <c r="G173" s="33"/>
    </row>
    <row r="174" spans="1:7" x14ac:dyDescent="0.55000000000000004">
      <c r="A174" s="35">
        <v>76</v>
      </c>
      <c r="B174" s="31" t="s">
        <v>372</v>
      </c>
      <c r="C174" s="30" t="s">
        <v>166</v>
      </c>
      <c r="D174" s="114" t="s">
        <v>165</v>
      </c>
      <c r="E174" s="33">
        <v>499000</v>
      </c>
      <c r="G174" s="33"/>
    </row>
    <row r="175" spans="1:7" x14ac:dyDescent="0.55000000000000004">
      <c r="A175" s="35">
        <v>77</v>
      </c>
      <c r="B175" s="31" t="s">
        <v>372</v>
      </c>
      <c r="C175" s="30" t="s">
        <v>167</v>
      </c>
      <c r="D175" s="114" t="s">
        <v>165</v>
      </c>
      <c r="E175" s="33">
        <v>405000</v>
      </c>
      <c r="G175" s="33"/>
    </row>
    <row r="176" spans="1:7" x14ac:dyDescent="0.55000000000000004">
      <c r="A176" s="35">
        <v>78</v>
      </c>
      <c r="B176" s="31" t="s">
        <v>372</v>
      </c>
      <c r="C176" s="30" t="s">
        <v>168</v>
      </c>
      <c r="D176" s="114" t="s">
        <v>165</v>
      </c>
      <c r="E176" s="33">
        <v>490000</v>
      </c>
      <c r="G176" s="33"/>
    </row>
    <row r="177" spans="1:7" x14ac:dyDescent="0.55000000000000004">
      <c r="A177" s="35">
        <v>79</v>
      </c>
      <c r="B177" s="31" t="s">
        <v>372</v>
      </c>
      <c r="C177" s="30" t="s">
        <v>170</v>
      </c>
      <c r="D177" s="114" t="s">
        <v>169</v>
      </c>
      <c r="E177" s="33">
        <v>268000</v>
      </c>
      <c r="G177" s="33"/>
    </row>
    <row r="178" spans="1:7" x14ac:dyDescent="0.55000000000000004">
      <c r="A178" s="35">
        <v>80</v>
      </c>
      <c r="B178" s="31" t="s">
        <v>372</v>
      </c>
      <c r="C178" s="30" t="s">
        <v>171</v>
      </c>
      <c r="D178" s="114" t="s">
        <v>169</v>
      </c>
      <c r="E178" s="33">
        <v>472000</v>
      </c>
      <c r="G178" s="33"/>
    </row>
    <row r="179" spans="1:7" x14ac:dyDescent="0.55000000000000004">
      <c r="A179" s="35">
        <v>81</v>
      </c>
      <c r="B179" s="31" t="s">
        <v>372</v>
      </c>
      <c r="C179" s="30" t="s">
        <v>172</v>
      </c>
      <c r="D179" s="114" t="s">
        <v>155</v>
      </c>
      <c r="E179" s="33">
        <v>469000</v>
      </c>
      <c r="G179" s="33"/>
    </row>
    <row r="180" spans="1:7" x14ac:dyDescent="0.55000000000000004">
      <c r="A180" s="35">
        <v>82</v>
      </c>
      <c r="B180" s="31" t="s">
        <v>372</v>
      </c>
      <c r="C180" s="30" t="s">
        <v>173</v>
      </c>
      <c r="D180" s="114" t="s">
        <v>155</v>
      </c>
      <c r="E180" s="33">
        <v>472000</v>
      </c>
      <c r="G180" s="33"/>
    </row>
    <row r="181" spans="1:7" x14ac:dyDescent="0.55000000000000004">
      <c r="A181" s="35">
        <v>83</v>
      </c>
      <c r="B181" s="31" t="s">
        <v>372</v>
      </c>
      <c r="C181" s="30" t="s">
        <v>174</v>
      </c>
      <c r="D181" s="114" t="s">
        <v>160</v>
      </c>
      <c r="E181" s="33">
        <v>467500</v>
      </c>
      <c r="G181" s="33"/>
    </row>
    <row r="182" spans="1:7" x14ac:dyDescent="0.55000000000000004">
      <c r="A182" s="35">
        <v>84</v>
      </c>
      <c r="B182" s="31" t="s">
        <v>372</v>
      </c>
      <c r="C182" s="30" t="s">
        <v>175</v>
      </c>
      <c r="D182" s="114" t="s">
        <v>160</v>
      </c>
      <c r="E182" s="33">
        <v>325000</v>
      </c>
      <c r="G182" s="33"/>
    </row>
    <row r="183" spans="1:7" x14ac:dyDescent="0.55000000000000004">
      <c r="A183" s="35">
        <v>85</v>
      </c>
      <c r="B183" s="31" t="s">
        <v>372</v>
      </c>
      <c r="C183" s="30" t="s">
        <v>176</v>
      </c>
      <c r="D183" s="114" t="s">
        <v>157</v>
      </c>
      <c r="E183" s="33">
        <v>495500</v>
      </c>
      <c r="G183" s="33"/>
    </row>
    <row r="184" spans="1:7" ht="24.75" thickBot="1" x14ac:dyDescent="0.6">
      <c r="C184" s="37" t="s">
        <v>373</v>
      </c>
      <c r="E184" s="110">
        <f>SUM(E99:E183)</f>
        <v>253182559.28</v>
      </c>
    </row>
    <row r="185" spans="1:7" ht="24.75" thickTop="1" x14ac:dyDescent="0.55000000000000004">
      <c r="B185" s="37" t="s">
        <v>705</v>
      </c>
    </row>
    <row r="186" spans="1:7" x14ac:dyDescent="0.55000000000000004">
      <c r="A186" s="35">
        <v>1</v>
      </c>
      <c r="B186" s="31" t="s">
        <v>376</v>
      </c>
      <c r="C186" s="30" t="s">
        <v>343</v>
      </c>
      <c r="D186" s="114" t="s">
        <v>342</v>
      </c>
      <c r="E186" s="33">
        <v>10485000</v>
      </c>
    </row>
    <row r="187" spans="1:7" x14ac:dyDescent="0.55000000000000004">
      <c r="A187" s="35">
        <v>2</v>
      </c>
      <c r="B187" s="31" t="s">
        <v>876</v>
      </c>
      <c r="C187" s="30" t="s">
        <v>326</v>
      </c>
      <c r="D187" s="114" t="s">
        <v>325</v>
      </c>
      <c r="E187" s="33">
        <v>4370000</v>
      </c>
    </row>
    <row r="188" spans="1:7" x14ac:dyDescent="0.55000000000000004">
      <c r="A188" s="35">
        <v>3</v>
      </c>
      <c r="B188" s="31" t="s">
        <v>876</v>
      </c>
      <c r="C188" s="30" t="s">
        <v>328</v>
      </c>
      <c r="D188" s="114" t="s">
        <v>327</v>
      </c>
      <c r="E188" s="33">
        <v>29987248</v>
      </c>
    </row>
    <row r="189" spans="1:7" x14ac:dyDescent="0.55000000000000004">
      <c r="A189" s="35">
        <v>4</v>
      </c>
      <c r="B189" s="31" t="s">
        <v>372</v>
      </c>
      <c r="C189" s="30" t="s">
        <v>178</v>
      </c>
      <c r="D189" s="114" t="s">
        <v>177</v>
      </c>
      <c r="E189" s="33">
        <v>997000</v>
      </c>
    </row>
    <row r="190" spans="1:7" x14ac:dyDescent="0.55000000000000004">
      <c r="A190" s="35">
        <v>5</v>
      </c>
      <c r="B190" s="31" t="s">
        <v>372</v>
      </c>
      <c r="C190" s="30" t="s">
        <v>180</v>
      </c>
      <c r="D190" s="114" t="s">
        <v>179</v>
      </c>
      <c r="E190" s="33">
        <v>878000</v>
      </c>
    </row>
    <row r="191" spans="1:7" x14ac:dyDescent="0.55000000000000004">
      <c r="A191" s="35">
        <v>6</v>
      </c>
      <c r="B191" s="31" t="s">
        <v>372</v>
      </c>
      <c r="C191" s="30" t="s">
        <v>181</v>
      </c>
      <c r="D191" s="114" t="s">
        <v>179</v>
      </c>
      <c r="E191" s="33">
        <v>771515</v>
      </c>
    </row>
    <row r="192" spans="1:7" x14ac:dyDescent="0.55000000000000004">
      <c r="A192" s="35">
        <v>7</v>
      </c>
      <c r="B192" s="31" t="s">
        <v>372</v>
      </c>
      <c r="C192" s="30" t="s">
        <v>182</v>
      </c>
      <c r="D192" s="114" t="s">
        <v>179</v>
      </c>
      <c r="E192" s="33">
        <v>802565</v>
      </c>
    </row>
    <row r="193" spans="1:5" x14ac:dyDescent="0.55000000000000004">
      <c r="A193" s="35">
        <v>8</v>
      </c>
      <c r="B193" s="31" t="s">
        <v>372</v>
      </c>
      <c r="C193" s="30" t="s">
        <v>184</v>
      </c>
      <c r="D193" s="114" t="s">
        <v>183</v>
      </c>
      <c r="E193" s="33">
        <v>776690</v>
      </c>
    </row>
    <row r="194" spans="1:5" x14ac:dyDescent="0.55000000000000004">
      <c r="A194" s="35">
        <v>9</v>
      </c>
      <c r="B194" s="31" t="s">
        <v>372</v>
      </c>
      <c r="C194" s="30" t="s">
        <v>186</v>
      </c>
      <c r="D194" s="114" t="s">
        <v>185</v>
      </c>
      <c r="E194" s="33">
        <v>792215</v>
      </c>
    </row>
    <row r="195" spans="1:5" x14ac:dyDescent="0.55000000000000004">
      <c r="A195" s="35">
        <v>10</v>
      </c>
      <c r="B195" s="31" t="s">
        <v>372</v>
      </c>
      <c r="C195" s="30" t="s">
        <v>187</v>
      </c>
      <c r="D195" s="114" t="s">
        <v>185</v>
      </c>
      <c r="E195" s="33">
        <v>710450</v>
      </c>
    </row>
    <row r="196" spans="1:5" x14ac:dyDescent="0.55000000000000004">
      <c r="A196" s="35">
        <v>11</v>
      </c>
      <c r="B196" s="31" t="s">
        <v>372</v>
      </c>
      <c r="C196" s="30" t="s">
        <v>189</v>
      </c>
      <c r="D196" s="114" t="s">
        <v>188</v>
      </c>
      <c r="E196" s="33">
        <v>774620</v>
      </c>
    </row>
    <row r="197" spans="1:5" x14ac:dyDescent="0.55000000000000004">
      <c r="A197" s="35">
        <v>12</v>
      </c>
      <c r="B197" s="31" t="s">
        <v>372</v>
      </c>
      <c r="C197" s="30" t="s">
        <v>191</v>
      </c>
      <c r="D197" s="114" t="s">
        <v>190</v>
      </c>
      <c r="E197" s="33">
        <v>805670</v>
      </c>
    </row>
    <row r="198" spans="1:5" x14ac:dyDescent="0.55000000000000004">
      <c r="A198" s="35">
        <v>13</v>
      </c>
      <c r="B198" s="31" t="s">
        <v>372</v>
      </c>
      <c r="C198" s="30" t="s">
        <v>192</v>
      </c>
      <c r="D198" s="114" t="s">
        <v>188</v>
      </c>
      <c r="E198" s="33">
        <v>824300</v>
      </c>
    </row>
    <row r="199" spans="1:5" x14ac:dyDescent="0.55000000000000004">
      <c r="A199" s="35">
        <v>14</v>
      </c>
      <c r="B199" s="31" t="s">
        <v>372</v>
      </c>
      <c r="C199" s="30" t="s">
        <v>194</v>
      </c>
      <c r="D199" s="114" t="s">
        <v>193</v>
      </c>
      <c r="E199" s="33">
        <v>811880</v>
      </c>
    </row>
    <row r="200" spans="1:5" x14ac:dyDescent="0.55000000000000004">
      <c r="A200" s="35">
        <v>15</v>
      </c>
      <c r="B200" s="31" t="s">
        <v>372</v>
      </c>
      <c r="C200" s="30" t="s">
        <v>195</v>
      </c>
      <c r="D200" s="114" t="s">
        <v>193</v>
      </c>
      <c r="E200" s="33">
        <v>816020</v>
      </c>
    </row>
    <row r="201" spans="1:5" x14ac:dyDescent="0.55000000000000004">
      <c r="A201" s="35">
        <v>16</v>
      </c>
      <c r="B201" s="31" t="s">
        <v>372</v>
      </c>
      <c r="C201" s="30" t="s">
        <v>196</v>
      </c>
      <c r="D201" s="114" t="s">
        <v>193</v>
      </c>
      <c r="E201" s="33">
        <v>805670</v>
      </c>
    </row>
    <row r="202" spans="1:5" x14ac:dyDescent="0.55000000000000004">
      <c r="A202" s="35">
        <v>17</v>
      </c>
      <c r="B202" s="31" t="s">
        <v>372</v>
      </c>
      <c r="C202" s="30" t="s">
        <v>197</v>
      </c>
      <c r="D202" s="114" t="s">
        <v>190</v>
      </c>
      <c r="E202" s="33">
        <v>787040</v>
      </c>
    </row>
    <row r="203" spans="1:5" x14ac:dyDescent="0.55000000000000004">
      <c r="A203" s="35">
        <v>18</v>
      </c>
      <c r="B203" s="31" t="s">
        <v>372</v>
      </c>
      <c r="C203" s="30" t="s">
        <v>198</v>
      </c>
      <c r="D203" s="114" t="s">
        <v>190</v>
      </c>
      <c r="E203" s="33">
        <v>784970</v>
      </c>
    </row>
    <row r="204" spans="1:5" x14ac:dyDescent="0.55000000000000004">
      <c r="A204" s="35">
        <v>19</v>
      </c>
      <c r="B204" s="31" t="s">
        <v>372</v>
      </c>
      <c r="C204" s="30" t="s">
        <v>199</v>
      </c>
      <c r="D204" s="114" t="s">
        <v>190</v>
      </c>
      <c r="E204" s="33">
        <v>824300</v>
      </c>
    </row>
    <row r="205" spans="1:5" x14ac:dyDescent="0.55000000000000004">
      <c r="A205" s="35">
        <v>20</v>
      </c>
      <c r="B205" s="31" t="s">
        <v>372</v>
      </c>
      <c r="C205" s="30" t="s">
        <v>201</v>
      </c>
      <c r="D205" s="114" t="s">
        <v>200</v>
      </c>
      <c r="E205" s="33">
        <v>3371000</v>
      </c>
    </row>
    <row r="206" spans="1:5" x14ac:dyDescent="0.55000000000000004">
      <c r="A206" s="35">
        <v>21</v>
      </c>
      <c r="B206" s="31" t="s">
        <v>372</v>
      </c>
      <c r="C206" s="30" t="s">
        <v>202</v>
      </c>
      <c r="D206" s="114" t="s">
        <v>193</v>
      </c>
      <c r="E206" s="33">
        <v>714590</v>
      </c>
    </row>
    <row r="207" spans="1:5" x14ac:dyDescent="0.55000000000000004">
      <c r="A207" s="35">
        <v>22</v>
      </c>
      <c r="B207" s="31" t="s">
        <v>372</v>
      </c>
      <c r="C207" s="30" t="s">
        <v>204</v>
      </c>
      <c r="D207" s="114" t="s">
        <v>203</v>
      </c>
      <c r="E207" s="33">
        <v>803600</v>
      </c>
    </row>
    <row r="208" spans="1:5" x14ac:dyDescent="0.55000000000000004">
      <c r="A208" s="35">
        <v>23</v>
      </c>
      <c r="B208" s="31" t="s">
        <v>372</v>
      </c>
      <c r="C208" s="30" t="s">
        <v>206</v>
      </c>
      <c r="D208" s="114" t="s">
        <v>205</v>
      </c>
      <c r="E208" s="33">
        <v>791180</v>
      </c>
    </row>
    <row r="209" spans="1:5" x14ac:dyDescent="0.55000000000000004">
      <c r="A209" s="35">
        <v>24</v>
      </c>
      <c r="B209" s="31" t="s">
        <v>372</v>
      </c>
      <c r="C209" s="30" t="s">
        <v>208</v>
      </c>
      <c r="D209" s="114" t="s">
        <v>207</v>
      </c>
      <c r="E209" s="33">
        <v>16336150</v>
      </c>
    </row>
    <row r="210" spans="1:5" x14ac:dyDescent="0.55000000000000004">
      <c r="A210" s="35">
        <v>25</v>
      </c>
      <c r="B210" s="31" t="s">
        <v>372</v>
      </c>
      <c r="C210" s="30" t="s">
        <v>210</v>
      </c>
      <c r="D210" s="114" t="s">
        <v>209</v>
      </c>
      <c r="E210" s="33">
        <v>741500</v>
      </c>
    </row>
    <row r="211" spans="1:5" x14ac:dyDescent="0.55000000000000004">
      <c r="A211" s="35">
        <v>26</v>
      </c>
      <c r="B211" s="31" t="s">
        <v>372</v>
      </c>
      <c r="C211" s="30" t="s">
        <v>211</v>
      </c>
      <c r="D211" s="114" t="s">
        <v>209</v>
      </c>
      <c r="E211" s="33">
        <v>737360</v>
      </c>
    </row>
    <row r="212" spans="1:5" x14ac:dyDescent="0.55000000000000004">
      <c r="A212" s="35">
        <v>27</v>
      </c>
      <c r="B212" s="31" t="s">
        <v>372</v>
      </c>
      <c r="C212" s="30" t="s">
        <v>212</v>
      </c>
      <c r="D212" s="114" t="s">
        <v>209</v>
      </c>
      <c r="E212" s="33">
        <v>739430</v>
      </c>
    </row>
    <row r="213" spans="1:5" x14ac:dyDescent="0.55000000000000004">
      <c r="A213" s="35">
        <v>28</v>
      </c>
      <c r="B213" s="31" t="s">
        <v>372</v>
      </c>
      <c r="C213" s="30" t="s">
        <v>213</v>
      </c>
      <c r="D213" s="114" t="s">
        <v>209</v>
      </c>
      <c r="E213" s="33">
        <v>749780</v>
      </c>
    </row>
    <row r="214" spans="1:5" x14ac:dyDescent="0.55000000000000004">
      <c r="A214" s="35">
        <v>29</v>
      </c>
      <c r="B214" s="31" t="s">
        <v>372</v>
      </c>
      <c r="C214" s="30" t="s">
        <v>215</v>
      </c>
      <c r="D214" s="114" t="s">
        <v>214</v>
      </c>
      <c r="E214" s="33">
        <v>755990</v>
      </c>
    </row>
    <row r="215" spans="1:5" x14ac:dyDescent="0.55000000000000004">
      <c r="A215" s="35">
        <v>30</v>
      </c>
      <c r="B215" s="31" t="s">
        <v>372</v>
      </c>
      <c r="C215" s="30" t="s">
        <v>217</v>
      </c>
      <c r="D215" s="114" t="s">
        <v>216</v>
      </c>
      <c r="E215" s="33">
        <v>3209000</v>
      </c>
    </row>
    <row r="216" spans="1:5" x14ac:dyDescent="0.55000000000000004">
      <c r="A216" s="35">
        <v>31</v>
      </c>
      <c r="B216" s="31" t="s">
        <v>372</v>
      </c>
      <c r="C216" s="30" t="s">
        <v>219</v>
      </c>
      <c r="D216" s="114" t="s">
        <v>218</v>
      </c>
      <c r="E216" s="33">
        <v>3727000</v>
      </c>
    </row>
    <row r="217" spans="1:5" x14ac:dyDescent="0.55000000000000004">
      <c r="A217" s="35">
        <v>32</v>
      </c>
      <c r="B217" s="31" t="s">
        <v>372</v>
      </c>
      <c r="C217" s="30" t="s">
        <v>220</v>
      </c>
      <c r="D217" s="114" t="s">
        <v>218</v>
      </c>
      <c r="E217" s="33">
        <v>3999000</v>
      </c>
    </row>
    <row r="218" spans="1:5" x14ac:dyDescent="0.55000000000000004">
      <c r="A218" s="35">
        <v>33</v>
      </c>
      <c r="B218" s="31" t="s">
        <v>372</v>
      </c>
      <c r="C218" s="30" t="s">
        <v>222</v>
      </c>
      <c r="D218" s="114" t="s">
        <v>221</v>
      </c>
      <c r="E218" s="33">
        <v>2482500</v>
      </c>
    </row>
    <row r="219" spans="1:5" x14ac:dyDescent="0.55000000000000004">
      <c r="A219" s="35">
        <v>34</v>
      </c>
      <c r="B219" s="31" t="s">
        <v>372</v>
      </c>
      <c r="C219" s="30" t="s">
        <v>223</v>
      </c>
      <c r="D219" s="114" t="s">
        <v>221</v>
      </c>
      <c r="E219" s="33">
        <v>2482500</v>
      </c>
    </row>
    <row r="220" spans="1:5" x14ac:dyDescent="0.55000000000000004">
      <c r="A220" s="35">
        <v>35</v>
      </c>
      <c r="B220" s="31" t="s">
        <v>372</v>
      </c>
      <c r="C220" s="30" t="s">
        <v>225</v>
      </c>
      <c r="D220" s="114" t="s">
        <v>224</v>
      </c>
      <c r="E220" s="33">
        <v>469900</v>
      </c>
    </row>
    <row r="221" spans="1:5" x14ac:dyDescent="0.55000000000000004">
      <c r="A221" s="35">
        <v>36</v>
      </c>
      <c r="B221" s="31" t="s">
        <v>372</v>
      </c>
      <c r="C221" s="30" t="s">
        <v>227</v>
      </c>
      <c r="D221" s="114" t="s">
        <v>226</v>
      </c>
      <c r="E221" s="33">
        <v>469900</v>
      </c>
    </row>
    <row r="222" spans="1:5" x14ac:dyDescent="0.55000000000000004">
      <c r="A222" s="35">
        <v>37</v>
      </c>
      <c r="B222" s="31" t="s">
        <v>372</v>
      </c>
      <c r="C222" s="30" t="s">
        <v>228</v>
      </c>
      <c r="D222" s="114" t="s">
        <v>224</v>
      </c>
      <c r="E222" s="33">
        <v>469900</v>
      </c>
    </row>
    <row r="223" spans="1:5" x14ac:dyDescent="0.55000000000000004">
      <c r="A223" s="35">
        <v>38</v>
      </c>
      <c r="B223" s="31" t="s">
        <v>372</v>
      </c>
      <c r="C223" s="30" t="s">
        <v>229</v>
      </c>
      <c r="D223" s="114" t="s">
        <v>224</v>
      </c>
      <c r="E223" s="33">
        <v>469900</v>
      </c>
    </row>
    <row r="224" spans="1:5" x14ac:dyDescent="0.55000000000000004">
      <c r="A224" s="35">
        <v>39</v>
      </c>
      <c r="B224" s="31" t="s">
        <v>372</v>
      </c>
      <c r="C224" s="30" t="s">
        <v>230</v>
      </c>
      <c r="D224" s="114" t="s">
        <v>224</v>
      </c>
      <c r="E224" s="33">
        <v>469900</v>
      </c>
    </row>
    <row r="225" spans="1:5" ht="24.75" thickBot="1" x14ac:dyDescent="0.6">
      <c r="C225" s="37" t="s">
        <v>373</v>
      </c>
      <c r="E225" s="110">
        <f>SUM(E186:E224)</f>
        <v>101795233</v>
      </c>
    </row>
    <row r="226" spans="1:5" ht="24.75" thickTop="1" x14ac:dyDescent="0.55000000000000004">
      <c r="B226" s="37" t="s">
        <v>706</v>
      </c>
    </row>
    <row r="227" spans="1:5" x14ac:dyDescent="0.55000000000000004">
      <c r="A227" s="35">
        <v>1</v>
      </c>
      <c r="B227" s="31" t="s">
        <v>372</v>
      </c>
      <c r="C227" s="30" t="s">
        <v>232</v>
      </c>
      <c r="D227" s="114" t="s">
        <v>231</v>
      </c>
      <c r="E227" s="33">
        <v>3987500</v>
      </c>
    </row>
    <row r="228" spans="1:5" x14ac:dyDescent="0.55000000000000004">
      <c r="A228" s="35">
        <v>2</v>
      </c>
      <c r="B228" s="31" t="s">
        <v>372</v>
      </c>
      <c r="C228" s="30" t="s">
        <v>233</v>
      </c>
      <c r="D228" s="114" t="s">
        <v>231</v>
      </c>
      <c r="E228" s="33">
        <v>4711500</v>
      </c>
    </row>
    <row r="229" spans="1:5" x14ac:dyDescent="0.55000000000000004">
      <c r="A229" s="35">
        <v>3</v>
      </c>
      <c r="B229" s="31" t="s">
        <v>372</v>
      </c>
      <c r="C229" s="30" t="s">
        <v>235</v>
      </c>
      <c r="D229" s="114" t="s">
        <v>234</v>
      </c>
      <c r="E229" s="33">
        <v>3748500</v>
      </c>
    </row>
    <row r="230" spans="1:5" x14ac:dyDescent="0.55000000000000004">
      <c r="A230" s="35">
        <v>4</v>
      </c>
      <c r="B230" s="31" t="s">
        <v>372</v>
      </c>
      <c r="C230" s="30" t="s">
        <v>236</v>
      </c>
      <c r="D230" s="114" t="s">
        <v>234</v>
      </c>
      <c r="E230" s="33">
        <v>11028500</v>
      </c>
    </row>
    <row r="231" spans="1:5" x14ac:dyDescent="0.55000000000000004">
      <c r="A231" s="35">
        <v>5</v>
      </c>
      <c r="B231" s="31" t="s">
        <v>372</v>
      </c>
      <c r="C231" s="30" t="s">
        <v>238</v>
      </c>
      <c r="D231" s="114" t="s">
        <v>237</v>
      </c>
      <c r="E231" s="33">
        <v>4530000</v>
      </c>
    </row>
    <row r="232" spans="1:5" x14ac:dyDescent="0.55000000000000004">
      <c r="A232" s="35">
        <v>6</v>
      </c>
      <c r="B232" s="31" t="s">
        <v>372</v>
      </c>
      <c r="C232" s="30" t="s">
        <v>240</v>
      </c>
      <c r="D232" s="114" t="s">
        <v>239</v>
      </c>
      <c r="E232" s="33">
        <v>4173750</v>
      </c>
    </row>
    <row r="233" spans="1:5" x14ac:dyDescent="0.55000000000000004">
      <c r="A233" s="35">
        <v>7</v>
      </c>
      <c r="B233" s="31" t="s">
        <v>372</v>
      </c>
      <c r="C233" s="30" t="s">
        <v>240</v>
      </c>
      <c r="D233" s="114" t="s">
        <v>239</v>
      </c>
      <c r="E233" s="33">
        <v>596250</v>
      </c>
    </row>
    <row r="234" spans="1:5" x14ac:dyDescent="0.55000000000000004">
      <c r="A234" s="35">
        <v>8</v>
      </c>
      <c r="B234" s="31" t="s">
        <v>372</v>
      </c>
      <c r="C234" s="30" t="s">
        <v>242</v>
      </c>
      <c r="D234" s="114" t="s">
        <v>241</v>
      </c>
      <c r="E234" s="33">
        <v>3110454.89</v>
      </c>
    </row>
    <row r="235" spans="1:5" x14ac:dyDescent="0.55000000000000004">
      <c r="A235" s="35">
        <v>9</v>
      </c>
      <c r="B235" s="31" t="s">
        <v>372</v>
      </c>
      <c r="C235" s="30" t="s">
        <v>243</v>
      </c>
      <c r="D235" s="114" t="s">
        <v>241</v>
      </c>
      <c r="E235" s="33">
        <v>1278758</v>
      </c>
    </row>
    <row r="236" spans="1:5" x14ac:dyDescent="0.55000000000000004">
      <c r="A236" s="35">
        <v>10</v>
      </c>
      <c r="B236" s="31" t="s">
        <v>372</v>
      </c>
      <c r="C236" s="30" t="s">
        <v>244</v>
      </c>
      <c r="D236" s="114" t="s">
        <v>241</v>
      </c>
      <c r="E236" s="33">
        <v>1442032.91</v>
      </c>
    </row>
    <row r="237" spans="1:5" x14ac:dyDescent="0.55000000000000004">
      <c r="A237" s="35">
        <v>11</v>
      </c>
      <c r="B237" s="31" t="s">
        <v>372</v>
      </c>
      <c r="C237" s="30" t="s">
        <v>245</v>
      </c>
      <c r="D237" s="114" t="s">
        <v>241</v>
      </c>
      <c r="E237" s="33">
        <v>1882780.34</v>
      </c>
    </row>
    <row r="238" spans="1:5" x14ac:dyDescent="0.55000000000000004">
      <c r="A238" s="35">
        <v>12</v>
      </c>
      <c r="B238" s="31" t="s">
        <v>372</v>
      </c>
      <c r="C238" s="30" t="s">
        <v>246</v>
      </c>
      <c r="D238" s="114" t="s">
        <v>241</v>
      </c>
      <c r="E238" s="33">
        <v>708870.96</v>
      </c>
    </row>
    <row r="239" spans="1:5" x14ac:dyDescent="0.55000000000000004">
      <c r="A239" s="35">
        <v>13</v>
      </c>
      <c r="B239" s="31" t="s">
        <v>372</v>
      </c>
      <c r="C239" s="30" t="s">
        <v>248</v>
      </c>
      <c r="D239" s="114" t="s">
        <v>247</v>
      </c>
      <c r="E239" s="33">
        <v>3940000</v>
      </c>
    </row>
    <row r="240" spans="1:5" x14ac:dyDescent="0.55000000000000004">
      <c r="A240" s="35">
        <v>14</v>
      </c>
      <c r="B240" s="31" t="s">
        <v>372</v>
      </c>
      <c r="C240" s="30" t="s">
        <v>249</v>
      </c>
      <c r="D240" s="114" t="s">
        <v>247</v>
      </c>
      <c r="E240" s="33">
        <v>3940000</v>
      </c>
    </row>
    <row r="241" spans="1:5" x14ac:dyDescent="0.55000000000000004">
      <c r="A241" s="35">
        <v>15</v>
      </c>
      <c r="B241" s="31" t="s">
        <v>372</v>
      </c>
      <c r="C241" s="30" t="s">
        <v>208</v>
      </c>
      <c r="D241" s="114" t="s">
        <v>250</v>
      </c>
      <c r="E241" s="33">
        <v>29970000</v>
      </c>
    </row>
    <row r="242" spans="1:5" x14ac:dyDescent="0.55000000000000004">
      <c r="A242" s="35">
        <v>16</v>
      </c>
      <c r="B242" s="31" t="s">
        <v>372</v>
      </c>
      <c r="C242" s="30" t="s">
        <v>252</v>
      </c>
      <c r="D242" s="114" t="s">
        <v>251</v>
      </c>
      <c r="E242" s="33">
        <v>3070000</v>
      </c>
    </row>
    <row r="243" spans="1:5" ht="24.75" thickBot="1" x14ac:dyDescent="0.6">
      <c r="C243" s="37" t="s">
        <v>373</v>
      </c>
      <c r="E243" s="110">
        <f>SUM(E227:E242)</f>
        <v>82118897.099999994</v>
      </c>
    </row>
    <row r="244" spans="1:5" s="35" customFormat="1" ht="24.75" thickTop="1" x14ac:dyDescent="0.55000000000000004">
      <c r="B244" s="31"/>
      <c r="C244" s="104" t="s">
        <v>880</v>
      </c>
      <c r="D244" s="119"/>
      <c r="E244" s="111">
        <f>+E10+E15+E24+E46+E59+E69+E76+E92+E97+E184+E225+E243</f>
        <v>701724942.80000007</v>
      </c>
    </row>
  </sheetData>
  <mergeCells count="2">
    <mergeCell ref="B1:E1"/>
    <mergeCell ref="G125:I125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A13" sqref="A13:XFD13"/>
    </sheetView>
  </sheetViews>
  <sheetFormatPr defaultRowHeight="14.25" x14ac:dyDescent="0.2"/>
  <cols>
    <col min="3" max="3" width="14.125" customWidth="1"/>
    <col min="5" max="5" width="12.125" customWidth="1"/>
    <col min="6" max="6" width="34.625" customWidth="1"/>
    <col min="7" max="7" width="16.125" customWidth="1"/>
    <col min="8" max="9" width="15.875" customWidth="1"/>
  </cols>
  <sheetData>
    <row r="1" spans="1:17" x14ac:dyDescent="0.2">
      <c r="A1" t="s">
        <v>354</v>
      </c>
    </row>
    <row r="3" spans="1:17" x14ac:dyDescent="0.2">
      <c r="A3" t="s">
        <v>1</v>
      </c>
      <c r="D3" t="s">
        <v>355</v>
      </c>
      <c r="J3">
        <v>1</v>
      </c>
    </row>
    <row r="5" spans="1:17" x14ac:dyDescent="0.2">
      <c r="A5" t="s">
        <v>2</v>
      </c>
      <c r="D5" t="s">
        <v>3</v>
      </c>
      <c r="F5" t="s">
        <v>4</v>
      </c>
    </row>
    <row r="6" spans="1:17" x14ac:dyDescent="0.2">
      <c r="A6" t="s">
        <v>5</v>
      </c>
      <c r="D6" t="s">
        <v>1</v>
      </c>
      <c r="K6">
        <v>1</v>
      </c>
    </row>
    <row r="8" spans="1:17" x14ac:dyDescent="0.2">
      <c r="A8" t="s">
        <v>6</v>
      </c>
      <c r="G8" t="s">
        <v>8</v>
      </c>
      <c r="H8" t="s">
        <v>9</v>
      </c>
      <c r="I8" t="s">
        <v>10</v>
      </c>
    </row>
    <row r="9" spans="1:17" x14ac:dyDescent="0.2">
      <c r="A9" t="s">
        <v>11</v>
      </c>
      <c r="G9" t="s">
        <v>12</v>
      </c>
      <c r="H9">
        <v>1208020101</v>
      </c>
      <c r="I9">
        <v>12080200</v>
      </c>
    </row>
    <row r="11" spans="1:17" x14ac:dyDescent="0.2">
      <c r="C11" t="s">
        <v>13</v>
      </c>
      <c r="E11" t="s">
        <v>15</v>
      </c>
      <c r="F11" t="s">
        <v>16</v>
      </c>
      <c r="G11" t="s">
        <v>17</v>
      </c>
      <c r="H11" t="s">
        <v>356</v>
      </c>
      <c r="I11" t="s">
        <v>19</v>
      </c>
    </row>
    <row r="13" spans="1:17" s="340" customFormat="1" ht="21.75" x14ac:dyDescent="0.5">
      <c r="C13" s="346">
        <v>100000000449</v>
      </c>
      <c r="E13" s="340" t="s">
        <v>357</v>
      </c>
      <c r="F13" s="340" t="s">
        <v>358</v>
      </c>
      <c r="G13" s="341">
        <v>29900000</v>
      </c>
      <c r="H13" s="341">
        <v>-5950509.5899999999</v>
      </c>
      <c r="I13" s="341">
        <v>23949490.41</v>
      </c>
      <c r="J13" s="497" t="s">
        <v>913</v>
      </c>
      <c r="K13" s="497"/>
      <c r="L13" s="497"/>
      <c r="M13" s="497"/>
      <c r="N13" s="497"/>
      <c r="O13" s="497"/>
      <c r="P13" s="497"/>
      <c r="Q13" s="497"/>
    </row>
    <row r="15" spans="1:17" x14ac:dyDescent="0.2">
      <c r="B15" t="s">
        <v>329</v>
      </c>
      <c r="C15" t="s">
        <v>359</v>
      </c>
      <c r="G15" s="1">
        <v>29900000</v>
      </c>
      <c r="H15" s="1">
        <v>-5950509.5899999999</v>
      </c>
      <c r="I15" s="1">
        <v>23949490.41</v>
      </c>
    </row>
    <row r="17" spans="2:9" x14ac:dyDescent="0.2">
      <c r="B17" t="s">
        <v>331</v>
      </c>
      <c r="C17" t="s">
        <v>360</v>
      </c>
      <c r="G17" s="1">
        <v>29900000</v>
      </c>
      <c r="H17" s="1">
        <v>-5950509.5899999999</v>
      </c>
      <c r="I17" s="1">
        <v>23949490.41</v>
      </c>
    </row>
    <row r="19" spans="2:9" x14ac:dyDescent="0.2">
      <c r="B19" t="s">
        <v>333</v>
      </c>
      <c r="C19" t="s">
        <v>47</v>
      </c>
      <c r="G19" s="1">
        <v>29900000</v>
      </c>
      <c r="H19" s="1">
        <v>-5950509.5899999999</v>
      </c>
      <c r="I19" s="1">
        <v>23949490.41</v>
      </c>
    </row>
    <row r="21" spans="2:9" x14ac:dyDescent="0.2">
      <c r="B21" t="s">
        <v>334</v>
      </c>
      <c r="C21" t="s">
        <v>48</v>
      </c>
      <c r="G21" s="1">
        <v>29900000</v>
      </c>
      <c r="H21" s="1">
        <v>-5950509.5899999999</v>
      </c>
      <c r="I21" s="1">
        <v>23949490.41</v>
      </c>
    </row>
    <row r="23" spans="2:9" x14ac:dyDescent="0.2">
      <c r="B23" t="s">
        <v>335</v>
      </c>
      <c r="C23" t="s">
        <v>49</v>
      </c>
      <c r="G23" s="1">
        <v>29900000</v>
      </c>
      <c r="H23" s="1">
        <v>-5950509.5899999999</v>
      </c>
      <c r="I23" s="1">
        <v>23949490.41</v>
      </c>
    </row>
  </sheetData>
  <mergeCells count="1">
    <mergeCell ref="J13:Q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6"/>
  <sheetViews>
    <sheetView topLeftCell="A187" workbookViewId="0">
      <selection activeCell="E202" sqref="E202"/>
    </sheetView>
  </sheetViews>
  <sheetFormatPr defaultColWidth="8.875" defaultRowHeight="14.25" x14ac:dyDescent="0.2"/>
  <cols>
    <col min="1" max="1" width="8.875" style="118"/>
    <col min="2" max="2" width="16.75" style="115" customWidth="1"/>
    <col min="3" max="3" width="9" style="116"/>
    <col min="4" max="4" width="13.125" style="118" customWidth="1"/>
    <col min="5" max="5" width="50.625" style="118" customWidth="1"/>
    <col min="6" max="6" width="17.375" style="118" customWidth="1"/>
    <col min="7" max="8" width="16.75" style="118" customWidth="1"/>
    <col min="9" max="9" width="3" style="118" customWidth="1"/>
    <col min="10" max="10" width="11.875" style="118" customWidth="1"/>
    <col min="11" max="16384" width="8.875" style="118"/>
  </cols>
  <sheetData>
    <row r="1" spans="1:16" x14ac:dyDescent="0.2">
      <c r="A1" s="118" t="s">
        <v>50</v>
      </c>
    </row>
    <row r="3" spans="1:16" x14ac:dyDescent="0.2">
      <c r="A3" s="118" t="s">
        <v>1</v>
      </c>
    </row>
    <row r="5" spans="1:16" x14ac:dyDescent="0.2">
      <c r="A5" s="118" t="s">
        <v>2</v>
      </c>
      <c r="C5" s="116" t="s">
        <v>3</v>
      </c>
      <c r="E5" s="118" t="s">
        <v>4</v>
      </c>
    </row>
    <row r="6" spans="1:16" x14ac:dyDescent="0.2">
      <c r="A6" s="118" t="s">
        <v>5</v>
      </c>
      <c r="C6" s="116" t="s">
        <v>1</v>
      </c>
      <c r="J6" s="118">
        <v>1</v>
      </c>
    </row>
    <row r="8" spans="1:16" x14ac:dyDescent="0.2">
      <c r="A8" s="118" t="s">
        <v>6</v>
      </c>
      <c r="B8" s="118" t="s">
        <v>7</v>
      </c>
      <c r="D8" s="118" t="s">
        <v>8</v>
      </c>
      <c r="E8" s="118" t="s">
        <v>9</v>
      </c>
      <c r="G8" s="118" t="s">
        <v>10</v>
      </c>
    </row>
    <row r="9" spans="1:16" x14ac:dyDescent="0.2">
      <c r="A9" s="118" t="s">
        <v>11</v>
      </c>
      <c r="B9" s="118">
        <v>8200</v>
      </c>
      <c r="D9" s="118" t="s">
        <v>12</v>
      </c>
      <c r="F9" s="118">
        <v>1205040101</v>
      </c>
      <c r="G9" s="118">
        <v>12050400</v>
      </c>
    </row>
    <row r="11" spans="1:16" x14ac:dyDescent="0.2">
      <c r="B11" s="115" t="s">
        <v>13</v>
      </c>
      <c r="C11" s="116" t="s">
        <v>14</v>
      </c>
      <c r="D11" s="118" t="s">
        <v>15</v>
      </c>
      <c r="E11" s="118" t="s">
        <v>16</v>
      </c>
      <c r="F11" s="118" t="s">
        <v>51</v>
      </c>
      <c r="G11" s="118" t="s">
        <v>52</v>
      </c>
      <c r="H11" s="118" t="s">
        <v>53</v>
      </c>
    </row>
    <row r="13" spans="1:16" s="268" customFormat="1" ht="21.75" x14ac:dyDescent="0.5">
      <c r="B13" s="267">
        <v>100000000022</v>
      </c>
      <c r="C13" s="269">
        <v>0</v>
      </c>
      <c r="D13" s="268" t="s">
        <v>54</v>
      </c>
      <c r="E13" s="268" t="s">
        <v>55</v>
      </c>
      <c r="F13" s="270">
        <v>69551</v>
      </c>
      <c r="G13" s="270">
        <v>-56161.66</v>
      </c>
      <c r="H13" s="270">
        <v>13389.34</v>
      </c>
      <c r="J13" s="504" t="s">
        <v>1136</v>
      </c>
      <c r="K13" s="504"/>
      <c r="L13" s="504"/>
      <c r="M13" s="504"/>
      <c r="N13" s="504"/>
      <c r="O13" s="504"/>
      <c r="P13" s="504"/>
    </row>
    <row r="14" spans="1:16" s="268" customFormat="1" ht="21.75" x14ac:dyDescent="0.5">
      <c r="B14" s="267">
        <v>100000000024</v>
      </c>
      <c r="C14" s="269">
        <v>0</v>
      </c>
      <c r="D14" s="268" t="s">
        <v>56</v>
      </c>
      <c r="E14" s="268" t="s">
        <v>57</v>
      </c>
      <c r="F14" s="270">
        <v>1290000</v>
      </c>
      <c r="G14" s="270">
        <v>-1040482.15</v>
      </c>
      <c r="H14" s="270">
        <v>249517.85</v>
      </c>
      <c r="J14" s="504" t="s">
        <v>1133</v>
      </c>
      <c r="K14" s="504"/>
      <c r="L14" s="504"/>
      <c r="M14" s="504"/>
      <c r="N14" s="504"/>
      <c r="O14" s="504"/>
      <c r="P14" s="504"/>
    </row>
    <row r="15" spans="1:16" s="268" customFormat="1" ht="21.75" x14ac:dyDescent="0.5">
      <c r="B15" s="267">
        <v>100000000026</v>
      </c>
      <c r="C15" s="269">
        <v>0</v>
      </c>
      <c r="D15" s="268" t="s">
        <v>60</v>
      </c>
      <c r="E15" s="268" t="s">
        <v>57</v>
      </c>
      <c r="F15" s="270">
        <v>232000</v>
      </c>
      <c r="G15" s="270">
        <v>-189159.37</v>
      </c>
      <c r="H15" s="270">
        <v>42840.63</v>
      </c>
      <c r="J15" s="504" t="s">
        <v>1133</v>
      </c>
      <c r="K15" s="504"/>
      <c r="L15" s="504"/>
      <c r="M15" s="504"/>
      <c r="N15" s="504"/>
      <c r="O15" s="504"/>
      <c r="P15" s="504"/>
    </row>
    <row r="16" spans="1:16" s="268" customFormat="1" ht="21.75" x14ac:dyDescent="0.5">
      <c r="B16" s="267">
        <v>100000000025</v>
      </c>
      <c r="C16" s="269">
        <v>0</v>
      </c>
      <c r="D16" s="268" t="s">
        <v>58</v>
      </c>
      <c r="E16" s="268" t="s">
        <v>59</v>
      </c>
      <c r="F16" s="270">
        <v>45715.75</v>
      </c>
      <c r="G16" s="270">
        <v>-38459.629999999997</v>
      </c>
      <c r="H16" s="270">
        <v>7256.12</v>
      </c>
      <c r="J16" s="504" t="s">
        <v>1138</v>
      </c>
      <c r="K16" s="504"/>
      <c r="L16" s="504"/>
      <c r="M16" s="504"/>
      <c r="N16" s="504"/>
      <c r="O16" s="504"/>
      <c r="P16" s="504"/>
    </row>
    <row r="17" spans="1:18" x14ac:dyDescent="0.2">
      <c r="A17" s="118" t="s">
        <v>1075</v>
      </c>
      <c r="B17" s="132">
        <v>100000000030</v>
      </c>
      <c r="C17" s="134">
        <v>0</v>
      </c>
      <c r="D17" s="133" t="s">
        <v>61</v>
      </c>
      <c r="E17" s="133" t="s">
        <v>62</v>
      </c>
      <c r="F17" s="135">
        <v>350000</v>
      </c>
      <c r="G17" s="135">
        <v>-276995.43</v>
      </c>
      <c r="H17" s="135">
        <v>73004.570000000007</v>
      </c>
      <c r="I17" s="117"/>
      <c r="J17" s="118" t="s">
        <v>1075</v>
      </c>
    </row>
    <row r="18" spans="1:18" x14ac:dyDescent="0.2">
      <c r="F18" s="117"/>
      <c r="G18" s="117"/>
      <c r="H18" s="117"/>
    </row>
    <row r="19" spans="1:18" s="125" customFormat="1" ht="21.75" x14ac:dyDescent="0.5">
      <c r="B19" s="124">
        <v>100000000079</v>
      </c>
      <c r="C19" s="126">
        <v>0</v>
      </c>
      <c r="D19" s="125" t="s">
        <v>63</v>
      </c>
      <c r="E19" s="125" t="s">
        <v>64</v>
      </c>
      <c r="F19" s="127">
        <v>997000</v>
      </c>
      <c r="G19" s="127">
        <v>-752074.89</v>
      </c>
      <c r="H19" s="127">
        <v>244925.11</v>
      </c>
      <c r="J19" s="499" t="s">
        <v>1040</v>
      </c>
      <c r="K19" s="499"/>
      <c r="L19" s="499"/>
      <c r="M19" s="499"/>
      <c r="N19" s="499"/>
      <c r="O19" s="499"/>
      <c r="P19" s="499"/>
      <c r="Q19" s="499"/>
      <c r="R19" s="499"/>
    </row>
    <row r="20" spans="1:18" s="125" customFormat="1" ht="21.75" x14ac:dyDescent="0.5">
      <c r="B20" s="124">
        <v>100000000080</v>
      </c>
      <c r="C20" s="126">
        <v>0</v>
      </c>
      <c r="D20" s="125" t="s">
        <v>63</v>
      </c>
      <c r="E20" s="125" t="s">
        <v>65</v>
      </c>
      <c r="F20" s="127">
        <v>997000</v>
      </c>
      <c r="G20" s="127">
        <v>-752074.89</v>
      </c>
      <c r="H20" s="127">
        <v>244925.11</v>
      </c>
      <c r="J20" s="499" t="s">
        <v>1040</v>
      </c>
      <c r="K20" s="499"/>
      <c r="L20" s="499"/>
      <c r="M20" s="499"/>
      <c r="N20" s="499"/>
      <c r="O20" s="499"/>
      <c r="P20" s="499"/>
      <c r="Q20" s="499"/>
      <c r="R20" s="499"/>
    </row>
    <row r="21" spans="1:18" s="125" customFormat="1" ht="21.75" x14ac:dyDescent="0.5">
      <c r="B21" s="124">
        <v>100000000081</v>
      </c>
      <c r="C21" s="126">
        <v>0</v>
      </c>
      <c r="D21" s="125" t="s">
        <v>66</v>
      </c>
      <c r="E21" s="125" t="s">
        <v>67</v>
      </c>
      <c r="F21" s="127">
        <v>250000</v>
      </c>
      <c r="G21" s="127">
        <v>-188812.79</v>
      </c>
      <c r="H21" s="127">
        <v>61187.21</v>
      </c>
      <c r="I21" s="127"/>
      <c r="J21" s="499" t="s">
        <v>1020</v>
      </c>
      <c r="K21" s="499"/>
      <c r="L21" s="499"/>
      <c r="M21" s="499"/>
      <c r="N21" s="499"/>
      <c r="O21" s="499"/>
      <c r="P21" s="499"/>
      <c r="Q21" s="499"/>
      <c r="R21" s="499"/>
    </row>
    <row r="22" spans="1:18" x14ac:dyDescent="0.2">
      <c r="F22" s="117"/>
      <c r="G22" s="117"/>
      <c r="H22" s="117"/>
    </row>
    <row r="23" spans="1:18" s="300" customFormat="1" ht="21.75" x14ac:dyDescent="0.5">
      <c r="B23" s="301">
        <v>100000000243</v>
      </c>
      <c r="C23" s="302">
        <v>0</v>
      </c>
      <c r="D23" s="300" t="s">
        <v>68</v>
      </c>
      <c r="E23" s="300" t="s">
        <v>69</v>
      </c>
      <c r="F23" s="303">
        <v>820000</v>
      </c>
      <c r="G23" s="303">
        <v>-505016.26</v>
      </c>
      <c r="H23" s="303">
        <v>314983.74</v>
      </c>
      <c r="J23" s="498" t="s">
        <v>1060</v>
      </c>
      <c r="K23" s="498"/>
      <c r="L23" s="498"/>
      <c r="M23" s="498"/>
      <c r="N23" s="498"/>
      <c r="O23" s="498"/>
      <c r="P23" s="498"/>
      <c r="Q23" s="498"/>
      <c r="R23" s="498"/>
    </row>
    <row r="24" spans="1:18" s="300" customFormat="1" ht="21.75" x14ac:dyDescent="0.5">
      <c r="B24" s="301">
        <v>100000000244</v>
      </c>
      <c r="C24" s="302">
        <v>0</v>
      </c>
      <c r="D24" s="300" t="s">
        <v>68</v>
      </c>
      <c r="E24" s="300" t="s">
        <v>70</v>
      </c>
      <c r="F24" s="303">
        <v>830000</v>
      </c>
      <c r="G24" s="303">
        <v>-511174.97</v>
      </c>
      <c r="H24" s="303">
        <v>318825.03000000003</v>
      </c>
      <c r="J24" s="498" t="s">
        <v>1060</v>
      </c>
      <c r="K24" s="498"/>
      <c r="L24" s="498"/>
      <c r="M24" s="498"/>
      <c r="N24" s="498"/>
      <c r="O24" s="498"/>
      <c r="P24" s="498"/>
      <c r="Q24" s="498"/>
      <c r="R24" s="498"/>
    </row>
    <row r="25" spans="1:18" s="300" customFormat="1" ht="21.75" x14ac:dyDescent="0.5">
      <c r="B25" s="301">
        <v>100000000245</v>
      </c>
      <c r="C25" s="302">
        <v>0</v>
      </c>
      <c r="D25" s="300" t="s">
        <v>68</v>
      </c>
      <c r="E25" s="300" t="s">
        <v>71</v>
      </c>
      <c r="F25" s="303">
        <v>830000</v>
      </c>
      <c r="G25" s="303">
        <v>-511174.97</v>
      </c>
      <c r="H25" s="303">
        <v>318825.03000000003</v>
      </c>
      <c r="J25" s="498" t="s">
        <v>1060</v>
      </c>
      <c r="K25" s="498"/>
      <c r="L25" s="498"/>
      <c r="M25" s="498"/>
      <c r="N25" s="498"/>
      <c r="O25" s="498"/>
      <c r="P25" s="498"/>
      <c r="Q25" s="498"/>
      <c r="R25" s="498"/>
    </row>
    <row r="26" spans="1:18" s="300" customFormat="1" ht="21.75" x14ac:dyDescent="0.5">
      <c r="B26" s="301">
        <v>100000000246</v>
      </c>
      <c r="C26" s="302">
        <v>0</v>
      </c>
      <c r="D26" s="300" t="s">
        <v>68</v>
      </c>
      <c r="E26" s="300" t="s">
        <v>72</v>
      </c>
      <c r="F26" s="303">
        <v>830000</v>
      </c>
      <c r="G26" s="303">
        <v>-511174.97</v>
      </c>
      <c r="H26" s="303">
        <v>318825.03000000003</v>
      </c>
      <c r="J26" s="498" t="s">
        <v>1060</v>
      </c>
      <c r="K26" s="498"/>
      <c r="L26" s="498"/>
      <c r="M26" s="498"/>
      <c r="N26" s="498"/>
      <c r="O26" s="498"/>
      <c r="P26" s="498"/>
      <c r="Q26" s="498"/>
      <c r="R26" s="498"/>
    </row>
    <row r="27" spans="1:18" s="300" customFormat="1" ht="21.75" x14ac:dyDescent="0.5">
      <c r="B27" s="301">
        <v>100000000247</v>
      </c>
      <c r="C27" s="302">
        <v>0</v>
      </c>
      <c r="D27" s="300" t="s">
        <v>68</v>
      </c>
      <c r="E27" s="300" t="s">
        <v>73</v>
      </c>
      <c r="F27" s="303">
        <v>830000</v>
      </c>
      <c r="G27" s="303">
        <v>-511174.97</v>
      </c>
      <c r="H27" s="303">
        <v>318825.03000000003</v>
      </c>
      <c r="J27" s="498" t="s">
        <v>1060</v>
      </c>
      <c r="K27" s="498"/>
      <c r="L27" s="498"/>
      <c r="M27" s="498"/>
      <c r="N27" s="498"/>
      <c r="O27" s="498"/>
      <c r="P27" s="498"/>
      <c r="Q27" s="498"/>
      <c r="R27" s="498"/>
    </row>
    <row r="28" spans="1:18" s="300" customFormat="1" ht="21.75" x14ac:dyDescent="0.5">
      <c r="B28" s="301">
        <v>100000000248</v>
      </c>
      <c r="C28" s="302">
        <v>0</v>
      </c>
      <c r="D28" s="300" t="s">
        <v>68</v>
      </c>
      <c r="E28" s="300" t="s">
        <v>74</v>
      </c>
      <c r="F28" s="303">
        <v>830000</v>
      </c>
      <c r="G28" s="303">
        <v>-511174.97</v>
      </c>
      <c r="H28" s="303">
        <v>318825.03000000003</v>
      </c>
      <c r="J28" s="498" t="s">
        <v>1060</v>
      </c>
      <c r="K28" s="498"/>
      <c r="L28" s="498"/>
      <c r="M28" s="498"/>
      <c r="N28" s="498"/>
      <c r="O28" s="498"/>
      <c r="P28" s="498"/>
      <c r="Q28" s="498"/>
      <c r="R28" s="498"/>
    </row>
    <row r="29" spans="1:18" s="300" customFormat="1" ht="18.75" x14ac:dyDescent="0.2">
      <c r="B29" s="301">
        <v>100000000267</v>
      </c>
      <c r="C29" s="302">
        <v>0</v>
      </c>
      <c r="D29" s="300" t="s">
        <v>75</v>
      </c>
      <c r="E29" s="300" t="s">
        <v>76</v>
      </c>
      <c r="F29" s="303">
        <v>432000</v>
      </c>
      <c r="G29" s="303">
        <v>-257858.63</v>
      </c>
      <c r="H29" s="303">
        <v>174141.37</v>
      </c>
      <c r="I29" s="303"/>
      <c r="J29" s="304" t="s">
        <v>1057</v>
      </c>
    </row>
    <row r="30" spans="1:18" x14ac:dyDescent="0.2">
      <c r="F30" s="117"/>
      <c r="G30" s="117"/>
      <c r="H30" s="117"/>
    </row>
    <row r="31" spans="1:18" s="174" customFormat="1" ht="21.75" x14ac:dyDescent="0.45">
      <c r="B31" s="172">
        <v>100000000311</v>
      </c>
      <c r="C31" s="173">
        <v>0</v>
      </c>
      <c r="D31" s="174" t="s">
        <v>77</v>
      </c>
      <c r="E31" s="174" t="s">
        <v>78</v>
      </c>
      <c r="F31" s="175">
        <v>1497800</v>
      </c>
      <c r="G31" s="175">
        <v>-804298.07</v>
      </c>
      <c r="H31" s="175">
        <v>693501.93</v>
      </c>
      <c r="J31" s="322" t="s">
        <v>944</v>
      </c>
      <c r="K31" s="316" t="s">
        <v>949</v>
      </c>
    </row>
    <row r="32" spans="1:18" s="174" customFormat="1" ht="24" x14ac:dyDescent="0.55000000000000004">
      <c r="B32" s="172">
        <v>100000000313</v>
      </c>
      <c r="C32" s="173">
        <v>0</v>
      </c>
      <c r="D32" s="174" t="s">
        <v>79</v>
      </c>
      <c r="E32" s="174" t="s">
        <v>80</v>
      </c>
      <c r="F32" s="175">
        <v>4000000</v>
      </c>
      <c r="G32" s="175">
        <v>-2155251.15</v>
      </c>
      <c r="H32" s="175">
        <v>1844748.85</v>
      </c>
      <c r="J32" s="176" t="s">
        <v>944</v>
      </c>
      <c r="K32" s="323" t="s">
        <v>956</v>
      </c>
    </row>
    <row r="33" spans="2:19" s="174" customFormat="1" ht="24" x14ac:dyDescent="0.55000000000000004">
      <c r="B33" s="172">
        <v>100000000314</v>
      </c>
      <c r="C33" s="173">
        <v>0</v>
      </c>
      <c r="D33" s="174" t="s">
        <v>81</v>
      </c>
      <c r="E33" s="174" t="s">
        <v>82</v>
      </c>
      <c r="F33" s="175">
        <v>8800000</v>
      </c>
      <c r="G33" s="175">
        <v>-4702977.18</v>
      </c>
      <c r="H33" s="175">
        <v>4097022.82</v>
      </c>
      <c r="I33" s="175"/>
      <c r="J33" s="180">
        <v>2556</v>
      </c>
      <c r="K33" s="181" t="s">
        <v>932</v>
      </c>
    </row>
    <row r="34" spans="2:19" x14ac:dyDescent="0.2">
      <c r="F34" s="117"/>
      <c r="G34" s="117"/>
      <c r="H34" s="117"/>
    </row>
    <row r="35" spans="2:19" s="327" customFormat="1" x14ac:dyDescent="0.2">
      <c r="B35" s="325">
        <v>100000000344</v>
      </c>
      <c r="C35" s="326">
        <v>0</v>
      </c>
      <c r="D35" s="327" t="s">
        <v>83</v>
      </c>
      <c r="E35" s="327" t="s">
        <v>84</v>
      </c>
      <c r="F35" s="328">
        <v>1899800</v>
      </c>
      <c r="G35" s="328">
        <v>-887614.31</v>
      </c>
      <c r="H35" s="328">
        <v>1012185.69</v>
      </c>
      <c r="J35" s="329" t="s">
        <v>1086</v>
      </c>
      <c r="K35" s="327" t="s">
        <v>1087</v>
      </c>
    </row>
    <row r="36" spans="2:19" s="327" customFormat="1" x14ac:dyDescent="0.2">
      <c r="B36" s="325">
        <v>100000000348</v>
      </c>
      <c r="C36" s="326">
        <v>0</v>
      </c>
      <c r="D36" s="327" t="s">
        <v>85</v>
      </c>
      <c r="E36" s="327" t="s">
        <v>86</v>
      </c>
      <c r="F36" s="328">
        <v>1926933.84</v>
      </c>
      <c r="G36" s="328">
        <v>-889733.11</v>
      </c>
      <c r="H36" s="328">
        <v>1037200.73</v>
      </c>
      <c r="J36" s="329" t="s">
        <v>1086</v>
      </c>
      <c r="K36" s="327" t="s">
        <v>1087</v>
      </c>
    </row>
    <row r="37" spans="2:19" s="327" customFormat="1" ht="16.149999999999999" customHeight="1" x14ac:dyDescent="0.5">
      <c r="B37" s="325">
        <v>100000000356</v>
      </c>
      <c r="C37" s="326">
        <v>0</v>
      </c>
      <c r="D37" s="327" t="s">
        <v>87</v>
      </c>
      <c r="E37" s="327" t="s">
        <v>88</v>
      </c>
      <c r="F37" s="328">
        <v>1214700</v>
      </c>
      <c r="G37" s="328">
        <v>-331596.46000000002</v>
      </c>
      <c r="H37" s="328">
        <v>883103.54</v>
      </c>
      <c r="J37" s="337" t="s">
        <v>1086</v>
      </c>
      <c r="K37" s="500" t="s">
        <v>1098</v>
      </c>
      <c r="L37" s="500"/>
      <c r="M37" s="500"/>
      <c r="N37" s="500"/>
      <c r="O37" s="500"/>
      <c r="P37" s="500"/>
      <c r="Q37" s="500"/>
      <c r="R37" s="500"/>
      <c r="S37" s="500"/>
    </row>
    <row r="38" spans="2:19" s="327" customFormat="1" ht="16.149999999999999" customHeight="1" x14ac:dyDescent="0.5">
      <c r="B38" s="325">
        <v>100000000357</v>
      </c>
      <c r="C38" s="326">
        <v>0</v>
      </c>
      <c r="D38" s="327" t="s">
        <v>87</v>
      </c>
      <c r="E38" s="327" t="s">
        <v>89</v>
      </c>
      <c r="F38" s="328">
        <v>335300</v>
      </c>
      <c r="G38" s="328">
        <v>-91532.31</v>
      </c>
      <c r="H38" s="328">
        <v>243767.69</v>
      </c>
      <c r="J38" s="337" t="s">
        <v>1086</v>
      </c>
      <c r="K38" s="500" t="s">
        <v>1098</v>
      </c>
      <c r="L38" s="500"/>
      <c r="M38" s="500"/>
      <c r="N38" s="500"/>
      <c r="O38" s="500"/>
      <c r="P38" s="500"/>
      <c r="Q38" s="500"/>
      <c r="R38" s="500"/>
      <c r="S38" s="500"/>
    </row>
    <row r="39" spans="2:19" s="327" customFormat="1" ht="16.149999999999999" customHeight="1" x14ac:dyDescent="0.5">
      <c r="B39" s="325">
        <v>100000000358</v>
      </c>
      <c r="C39" s="326">
        <v>0</v>
      </c>
      <c r="D39" s="327" t="s">
        <v>90</v>
      </c>
      <c r="E39" s="327" t="s">
        <v>91</v>
      </c>
      <c r="F39" s="328">
        <v>800000</v>
      </c>
      <c r="G39" s="328">
        <v>-218038.36</v>
      </c>
      <c r="H39" s="328">
        <v>581961.64</v>
      </c>
      <c r="I39" s="328"/>
      <c r="J39" s="337" t="s">
        <v>1086</v>
      </c>
      <c r="K39" s="500" t="s">
        <v>1098</v>
      </c>
      <c r="L39" s="500"/>
      <c r="M39" s="500"/>
      <c r="N39" s="500"/>
      <c r="O39" s="500"/>
      <c r="P39" s="500"/>
      <c r="Q39" s="500"/>
      <c r="R39" s="500"/>
      <c r="S39" s="500"/>
    </row>
    <row r="40" spans="2:19" x14ac:dyDescent="0.2">
      <c r="F40" s="117"/>
      <c r="G40" s="117"/>
      <c r="H40" s="117"/>
    </row>
    <row r="41" spans="2:19" s="340" customFormat="1" ht="24" x14ac:dyDescent="0.55000000000000004">
      <c r="B41" s="338">
        <v>100000000386</v>
      </c>
      <c r="C41" s="339">
        <v>0</v>
      </c>
      <c r="D41" s="340" t="s">
        <v>92</v>
      </c>
      <c r="E41" s="340" t="s">
        <v>93</v>
      </c>
      <c r="F41" s="341">
        <v>5255700</v>
      </c>
      <c r="G41" s="341">
        <v>-2160836.66</v>
      </c>
      <c r="H41" s="341">
        <v>3094863.34</v>
      </c>
      <c r="J41" s="342">
        <v>2558</v>
      </c>
      <c r="K41" s="343" t="s">
        <v>930</v>
      </c>
    </row>
    <row r="42" spans="2:19" s="340" customFormat="1" ht="24" x14ac:dyDescent="0.55000000000000004">
      <c r="B42" s="338">
        <v>100000000387</v>
      </c>
      <c r="C42" s="339">
        <v>0</v>
      </c>
      <c r="D42" s="340" t="s">
        <v>94</v>
      </c>
      <c r="E42" s="340" t="s">
        <v>95</v>
      </c>
      <c r="F42" s="341">
        <v>539000</v>
      </c>
      <c r="G42" s="341">
        <v>-331669.59000000003</v>
      </c>
      <c r="H42" s="341">
        <v>207330.41</v>
      </c>
      <c r="J42" s="342">
        <v>2558</v>
      </c>
      <c r="K42" s="343" t="s">
        <v>931</v>
      </c>
    </row>
    <row r="43" spans="2:19" s="340" customFormat="1" ht="24" x14ac:dyDescent="0.2">
      <c r="B43" s="347">
        <v>100000000391</v>
      </c>
      <c r="C43" s="348">
        <v>0</v>
      </c>
      <c r="D43" s="349" t="s">
        <v>96</v>
      </c>
      <c r="E43" s="349" t="s">
        <v>97</v>
      </c>
      <c r="F43" s="350">
        <v>3981497</v>
      </c>
      <c r="G43" s="350">
        <v>-1599870.93</v>
      </c>
      <c r="H43" s="350">
        <v>2381626.0699999998</v>
      </c>
      <c r="I43" s="350"/>
      <c r="J43" s="351" t="s">
        <v>1123</v>
      </c>
      <c r="K43" s="505" t="s">
        <v>1191</v>
      </c>
      <c r="L43" s="505"/>
      <c r="M43" s="505"/>
      <c r="N43" s="505"/>
      <c r="O43" s="505"/>
      <c r="P43" s="505"/>
      <c r="Q43" s="505"/>
      <c r="R43" s="505"/>
      <c r="S43" s="505"/>
    </row>
    <row r="44" spans="2:19" x14ac:dyDescent="0.2">
      <c r="F44" s="117"/>
      <c r="G44" s="117"/>
      <c r="H44" s="117"/>
    </row>
    <row r="45" spans="2:19" s="340" customFormat="1" ht="18.75" x14ac:dyDescent="0.45">
      <c r="B45" s="338">
        <v>100000000402</v>
      </c>
      <c r="C45" s="339">
        <v>0</v>
      </c>
      <c r="D45" s="340" t="s">
        <v>98</v>
      </c>
      <c r="E45" s="340" t="s">
        <v>99</v>
      </c>
      <c r="F45" s="341">
        <v>1845000</v>
      </c>
      <c r="G45" s="341">
        <v>-702460.82</v>
      </c>
      <c r="H45" s="341">
        <v>1142539.18</v>
      </c>
      <c r="J45" s="516" t="s">
        <v>916</v>
      </c>
      <c r="K45" s="516"/>
      <c r="L45" s="516"/>
      <c r="M45" s="516"/>
      <c r="N45" s="516"/>
      <c r="O45" s="516"/>
      <c r="P45" s="516"/>
      <c r="Q45" s="516"/>
    </row>
    <row r="46" spans="2:19" s="189" customFormat="1" ht="24" x14ac:dyDescent="0.55000000000000004">
      <c r="B46" s="187">
        <v>100000000451</v>
      </c>
      <c r="C46" s="188">
        <v>0</v>
      </c>
      <c r="D46" s="189" t="s">
        <v>100</v>
      </c>
      <c r="E46" s="189" t="s">
        <v>101</v>
      </c>
      <c r="F46" s="190">
        <v>3961500</v>
      </c>
      <c r="G46" s="190">
        <v>-1320500</v>
      </c>
      <c r="H46" s="190">
        <v>2641000</v>
      </c>
      <c r="I46" s="190"/>
      <c r="J46" s="352">
        <v>2559</v>
      </c>
      <c r="K46" s="353" t="s">
        <v>928</v>
      </c>
    </row>
    <row r="47" spans="2:19" x14ac:dyDescent="0.2">
      <c r="F47" s="117"/>
      <c r="G47" s="117"/>
      <c r="H47" s="117"/>
    </row>
    <row r="48" spans="2:19" s="189" customFormat="1" ht="21.75" x14ac:dyDescent="0.5">
      <c r="B48" s="187">
        <v>100000000454</v>
      </c>
      <c r="C48" s="188">
        <v>0</v>
      </c>
      <c r="D48" s="189" t="s">
        <v>102</v>
      </c>
      <c r="E48" s="189" t="s">
        <v>103</v>
      </c>
      <c r="F48" s="190">
        <v>7560000</v>
      </c>
      <c r="G48" s="190">
        <v>-1410095.34</v>
      </c>
      <c r="H48" s="190">
        <v>6149904.6600000001</v>
      </c>
      <c r="J48" s="355">
        <v>2559</v>
      </c>
      <c r="K48" s="356" t="s">
        <v>927</v>
      </c>
    </row>
    <row r="49" spans="2:19" s="26" customFormat="1" x14ac:dyDescent="0.2">
      <c r="B49" s="27">
        <v>100000000456</v>
      </c>
      <c r="C49" s="28">
        <v>0</v>
      </c>
      <c r="D49" s="26" t="s">
        <v>104</v>
      </c>
      <c r="E49" s="26" t="s">
        <v>105</v>
      </c>
      <c r="F49" s="29">
        <v>300000</v>
      </c>
      <c r="G49" s="29">
        <v>-55035.62</v>
      </c>
      <c r="H49" s="29">
        <v>244964.38</v>
      </c>
      <c r="J49" s="357" t="s">
        <v>1090</v>
      </c>
      <c r="K49" s="26" t="s">
        <v>1051</v>
      </c>
    </row>
    <row r="50" spans="2:19" s="26" customFormat="1" x14ac:dyDescent="0.2">
      <c r="B50" s="27">
        <v>100000000457</v>
      </c>
      <c r="C50" s="28">
        <v>0</v>
      </c>
      <c r="D50" s="26" t="s">
        <v>104</v>
      </c>
      <c r="E50" s="26" t="s">
        <v>106</v>
      </c>
      <c r="F50" s="29">
        <v>300000</v>
      </c>
      <c r="G50" s="29">
        <v>-55035.62</v>
      </c>
      <c r="H50" s="29">
        <v>244964.38</v>
      </c>
      <c r="J50" s="357" t="s">
        <v>1090</v>
      </c>
      <c r="K50" s="26" t="s">
        <v>1051</v>
      </c>
    </row>
    <row r="51" spans="2:19" s="26" customFormat="1" x14ac:dyDescent="0.2">
      <c r="B51" s="27">
        <v>100000000469</v>
      </c>
      <c r="C51" s="28">
        <v>0</v>
      </c>
      <c r="D51" s="26" t="s">
        <v>107</v>
      </c>
      <c r="E51" s="26" t="s">
        <v>108</v>
      </c>
      <c r="F51" s="29">
        <v>300000</v>
      </c>
      <c r="G51" s="29">
        <v>-53950.68</v>
      </c>
      <c r="H51" s="29">
        <v>246049.32</v>
      </c>
      <c r="J51" s="357" t="s">
        <v>1090</v>
      </c>
      <c r="K51" s="26" t="s">
        <v>1051</v>
      </c>
    </row>
    <row r="52" spans="2:19" s="189" customFormat="1" ht="18.75" x14ac:dyDescent="0.45">
      <c r="B52" s="187">
        <v>100000000505</v>
      </c>
      <c r="C52" s="188">
        <v>0</v>
      </c>
      <c r="D52" s="189" t="s">
        <v>109</v>
      </c>
      <c r="E52" s="189" t="s">
        <v>110</v>
      </c>
      <c r="F52" s="190">
        <v>3508030</v>
      </c>
      <c r="G52" s="190">
        <v>-720347.53</v>
      </c>
      <c r="H52" s="190">
        <v>2787682.47</v>
      </c>
      <c r="J52" s="191">
        <v>2559</v>
      </c>
      <c r="K52" s="192" t="s">
        <v>924</v>
      </c>
    </row>
    <row r="53" spans="2:19" s="189" customFormat="1" ht="18.75" x14ac:dyDescent="0.45">
      <c r="B53" s="187">
        <v>100000000506</v>
      </c>
      <c r="C53" s="188">
        <v>0</v>
      </c>
      <c r="D53" s="189" t="s">
        <v>109</v>
      </c>
      <c r="E53" s="189" t="s">
        <v>111</v>
      </c>
      <c r="F53" s="190">
        <v>2886700</v>
      </c>
      <c r="G53" s="190">
        <v>-592762.1</v>
      </c>
      <c r="H53" s="190">
        <v>2293937.9</v>
      </c>
      <c r="I53" s="190"/>
      <c r="J53" s="191">
        <v>2559</v>
      </c>
      <c r="K53" s="192" t="s">
        <v>924</v>
      </c>
    </row>
    <row r="54" spans="2:19" x14ac:dyDescent="0.2">
      <c r="F54" s="117"/>
      <c r="G54" s="117"/>
      <c r="H54" s="117"/>
    </row>
    <row r="55" spans="2:19" s="26" customFormat="1" ht="24" x14ac:dyDescent="0.55000000000000004">
      <c r="B55" s="27">
        <v>100000000576</v>
      </c>
      <c r="C55" s="28">
        <v>0</v>
      </c>
      <c r="D55" s="26" t="s">
        <v>112</v>
      </c>
      <c r="E55" s="26" t="s">
        <v>113</v>
      </c>
      <c r="F55" s="29">
        <v>1807630</v>
      </c>
      <c r="G55" s="29">
        <v>-262279.67999999999</v>
      </c>
      <c r="H55" s="29">
        <v>1545350.32</v>
      </c>
      <c r="J55" s="358" t="s">
        <v>1244</v>
      </c>
      <c r="K55" s="152"/>
    </row>
    <row r="56" spans="2:19" s="361" customFormat="1" ht="24" x14ac:dyDescent="0.55000000000000004">
      <c r="B56" s="359">
        <v>100000000618</v>
      </c>
      <c r="C56" s="360">
        <v>0</v>
      </c>
      <c r="D56" s="361" t="s">
        <v>114</v>
      </c>
      <c r="E56" s="361" t="s">
        <v>115</v>
      </c>
      <c r="F56" s="362">
        <v>12238200</v>
      </c>
      <c r="G56" s="362">
        <v>-1472607.52</v>
      </c>
      <c r="H56" s="362">
        <v>10765592.48</v>
      </c>
      <c r="I56" s="362"/>
      <c r="J56" s="363" t="s">
        <v>1091</v>
      </c>
      <c r="K56" s="509" t="s">
        <v>1124</v>
      </c>
      <c r="L56" s="509"/>
      <c r="M56" s="509"/>
      <c r="N56" s="509"/>
      <c r="O56" s="509"/>
      <c r="P56" s="509"/>
      <c r="Q56" s="509"/>
      <c r="R56" s="509"/>
      <c r="S56" s="509"/>
    </row>
    <row r="57" spans="2:19" x14ac:dyDescent="0.2">
      <c r="F57" s="117"/>
      <c r="G57" s="117"/>
      <c r="H57" s="117"/>
    </row>
    <row r="58" spans="2:19" s="361" customFormat="1" ht="24" x14ac:dyDescent="0.55000000000000004">
      <c r="B58" s="359">
        <v>100000000627</v>
      </c>
      <c r="C58" s="360">
        <v>0</v>
      </c>
      <c r="D58" s="361" t="s">
        <v>116</v>
      </c>
      <c r="E58" s="361" t="s">
        <v>117</v>
      </c>
      <c r="F58" s="362">
        <v>500000</v>
      </c>
      <c r="G58" s="362">
        <v>-68630.14</v>
      </c>
      <c r="H58" s="362">
        <v>431369.86</v>
      </c>
      <c r="J58" s="363" t="s">
        <v>1091</v>
      </c>
      <c r="K58" s="509" t="s">
        <v>1128</v>
      </c>
      <c r="L58" s="509"/>
      <c r="M58" s="509"/>
      <c r="N58" s="509"/>
      <c r="O58" s="509"/>
      <c r="P58" s="509"/>
      <c r="Q58" s="509"/>
      <c r="R58" s="509"/>
      <c r="S58" s="509"/>
    </row>
    <row r="59" spans="2:19" s="125" customFormat="1" ht="21.75" x14ac:dyDescent="0.5">
      <c r="B59" s="124">
        <v>100000000656</v>
      </c>
      <c r="C59" s="126">
        <v>0</v>
      </c>
      <c r="D59" s="125" t="s">
        <v>29</v>
      </c>
      <c r="E59" s="125" t="s">
        <v>118</v>
      </c>
      <c r="F59" s="127">
        <v>534498.63</v>
      </c>
      <c r="G59" s="127">
        <v>-197482.08</v>
      </c>
      <c r="H59" s="127">
        <v>337016.55</v>
      </c>
      <c r="J59" s="499" t="s">
        <v>1034</v>
      </c>
      <c r="K59" s="499"/>
      <c r="L59" s="499"/>
      <c r="M59" s="499"/>
      <c r="N59" s="499"/>
      <c r="O59" s="499"/>
      <c r="P59" s="499"/>
      <c r="Q59" s="499"/>
      <c r="R59" s="499"/>
    </row>
    <row r="60" spans="2:19" s="125" customFormat="1" ht="21.75" x14ac:dyDescent="0.5">
      <c r="B60" s="124">
        <v>100000000656</v>
      </c>
      <c r="C60" s="126">
        <v>1</v>
      </c>
      <c r="D60" s="125" t="s">
        <v>29</v>
      </c>
      <c r="E60" s="125" t="s">
        <v>118</v>
      </c>
      <c r="F60" s="127">
        <v>605501.37</v>
      </c>
      <c r="G60" s="127">
        <v>-605500.37</v>
      </c>
      <c r="H60" s="125">
        <v>1</v>
      </c>
      <c r="J60" s="499" t="s">
        <v>1034</v>
      </c>
      <c r="K60" s="499"/>
      <c r="L60" s="499"/>
      <c r="M60" s="499"/>
      <c r="N60" s="499"/>
      <c r="O60" s="499"/>
      <c r="P60" s="499"/>
      <c r="Q60" s="499"/>
      <c r="R60" s="499"/>
    </row>
    <row r="61" spans="2:19" s="125" customFormat="1" ht="21.75" x14ac:dyDescent="0.5">
      <c r="B61" s="124">
        <v>100000000657</v>
      </c>
      <c r="C61" s="126">
        <v>0</v>
      </c>
      <c r="D61" s="125" t="s">
        <v>29</v>
      </c>
      <c r="E61" s="125" t="s">
        <v>119</v>
      </c>
      <c r="F61" s="127">
        <v>775108.82</v>
      </c>
      <c r="G61" s="127">
        <v>-276531.64</v>
      </c>
      <c r="H61" s="127">
        <v>498577.18</v>
      </c>
      <c r="J61" s="499" t="s">
        <v>1039</v>
      </c>
      <c r="K61" s="499"/>
      <c r="L61" s="499"/>
      <c r="M61" s="499"/>
      <c r="N61" s="499"/>
      <c r="O61" s="499"/>
      <c r="P61" s="499"/>
      <c r="Q61" s="499"/>
      <c r="R61" s="499"/>
    </row>
    <row r="62" spans="2:19" s="125" customFormat="1" ht="21.75" x14ac:dyDescent="0.5">
      <c r="B62" s="124">
        <v>100000000657</v>
      </c>
      <c r="C62" s="126">
        <v>1</v>
      </c>
      <c r="D62" s="125" t="s">
        <v>29</v>
      </c>
      <c r="E62" s="125" t="s">
        <v>119</v>
      </c>
      <c r="F62" s="127">
        <v>825691.18</v>
      </c>
      <c r="G62" s="127">
        <v>-825690.18</v>
      </c>
      <c r="H62" s="125">
        <v>1</v>
      </c>
      <c r="J62" s="499" t="s">
        <v>1039</v>
      </c>
      <c r="K62" s="499"/>
      <c r="L62" s="499"/>
      <c r="M62" s="499"/>
      <c r="N62" s="499"/>
      <c r="O62" s="499"/>
      <c r="P62" s="499"/>
      <c r="Q62" s="499"/>
      <c r="R62" s="499"/>
    </row>
    <row r="63" spans="2:19" s="300" customFormat="1" ht="24" x14ac:dyDescent="0.55000000000000004">
      <c r="B63" s="301">
        <v>100000000658</v>
      </c>
      <c r="C63" s="302">
        <v>0</v>
      </c>
      <c r="D63" s="300" t="s">
        <v>29</v>
      </c>
      <c r="E63" s="300" t="s">
        <v>120</v>
      </c>
      <c r="F63" s="303">
        <v>4243150.68</v>
      </c>
      <c r="G63" s="303">
        <v>-1531167.53</v>
      </c>
      <c r="H63" s="303">
        <v>2711983.15</v>
      </c>
      <c r="J63" s="145" t="s">
        <v>1073</v>
      </c>
    </row>
    <row r="64" spans="2:19" s="300" customFormat="1" ht="24" x14ac:dyDescent="0.55000000000000004">
      <c r="B64" s="301">
        <v>100000000658</v>
      </c>
      <c r="C64" s="302">
        <v>1</v>
      </c>
      <c r="D64" s="300" t="s">
        <v>29</v>
      </c>
      <c r="E64" s="300" t="s">
        <v>120</v>
      </c>
      <c r="F64" s="303">
        <v>4606849.32</v>
      </c>
      <c r="G64" s="303">
        <v>-4606848.32</v>
      </c>
      <c r="H64" s="300">
        <v>1</v>
      </c>
      <c r="J64" s="145" t="s">
        <v>1073</v>
      </c>
    </row>
    <row r="65" spans="2:18" s="125" customFormat="1" ht="21.75" x14ac:dyDescent="0.5">
      <c r="B65" s="124">
        <v>100000000659</v>
      </c>
      <c r="C65" s="126">
        <v>0</v>
      </c>
      <c r="D65" s="125" t="s">
        <v>29</v>
      </c>
      <c r="E65" s="125" t="s">
        <v>121</v>
      </c>
      <c r="F65" s="127">
        <v>93448.77</v>
      </c>
      <c r="G65" s="127">
        <v>-34125.97</v>
      </c>
      <c r="H65" s="127">
        <v>59322.8</v>
      </c>
      <c r="J65" s="499" t="s">
        <v>1034</v>
      </c>
      <c r="K65" s="499"/>
      <c r="L65" s="499"/>
      <c r="M65" s="499"/>
      <c r="N65" s="499"/>
      <c r="O65" s="499"/>
      <c r="P65" s="499"/>
      <c r="Q65" s="499"/>
      <c r="R65" s="499"/>
    </row>
    <row r="66" spans="2:18" s="125" customFormat="1" ht="21.75" x14ac:dyDescent="0.5">
      <c r="B66" s="124">
        <v>100000000659</v>
      </c>
      <c r="C66" s="126">
        <v>1</v>
      </c>
      <c r="D66" s="125" t="s">
        <v>29</v>
      </c>
      <c r="E66" s="125" t="s">
        <v>121</v>
      </c>
      <c r="F66" s="127">
        <v>104551.23</v>
      </c>
      <c r="G66" s="127">
        <v>-104550.23</v>
      </c>
      <c r="H66" s="125">
        <v>1</v>
      </c>
      <c r="J66" s="499" t="s">
        <v>1034</v>
      </c>
      <c r="K66" s="499"/>
      <c r="L66" s="499"/>
      <c r="M66" s="499"/>
      <c r="N66" s="499"/>
      <c r="O66" s="499"/>
      <c r="P66" s="499"/>
      <c r="Q66" s="499"/>
      <c r="R66" s="499"/>
    </row>
    <row r="67" spans="2:18" s="162" customFormat="1" ht="21.75" x14ac:dyDescent="0.5">
      <c r="B67" s="160">
        <v>100000000660</v>
      </c>
      <c r="C67" s="161">
        <v>0</v>
      </c>
      <c r="D67" s="162" t="s">
        <v>29</v>
      </c>
      <c r="E67" s="162" t="s">
        <v>122</v>
      </c>
      <c r="F67" s="163">
        <v>206736.02</v>
      </c>
      <c r="G67" s="163">
        <v>-67529</v>
      </c>
      <c r="H67" s="163">
        <v>139207.01999999999</v>
      </c>
      <c r="J67" s="294" t="s">
        <v>1053</v>
      </c>
    </row>
    <row r="68" spans="2:18" s="162" customFormat="1" ht="21.75" x14ac:dyDescent="0.5">
      <c r="B68" s="160">
        <v>100000000660</v>
      </c>
      <c r="C68" s="161">
        <v>1</v>
      </c>
      <c r="D68" s="162" t="s">
        <v>29</v>
      </c>
      <c r="E68" s="162" t="s">
        <v>122</v>
      </c>
      <c r="F68" s="163">
        <v>183163.98</v>
      </c>
      <c r="G68" s="163">
        <v>-183162.98</v>
      </c>
      <c r="H68" s="162">
        <v>1</v>
      </c>
      <c r="J68" s="294" t="s">
        <v>1053</v>
      </c>
    </row>
    <row r="69" spans="2:18" s="162" customFormat="1" ht="21.75" x14ac:dyDescent="0.5">
      <c r="B69" s="160">
        <v>100000000661</v>
      </c>
      <c r="C69" s="161">
        <v>0</v>
      </c>
      <c r="D69" s="162" t="s">
        <v>29</v>
      </c>
      <c r="E69" s="162" t="s">
        <v>123</v>
      </c>
      <c r="F69" s="163">
        <v>274612.05</v>
      </c>
      <c r="G69" s="163">
        <v>-86095.57</v>
      </c>
      <c r="H69" s="163">
        <v>188516.48000000001</v>
      </c>
      <c r="J69" s="514" t="s">
        <v>1048</v>
      </c>
      <c r="K69" s="514"/>
      <c r="L69" s="514"/>
      <c r="M69" s="514"/>
      <c r="N69" s="514"/>
      <c r="O69" s="514"/>
      <c r="P69" s="514"/>
      <c r="Q69" s="514"/>
      <c r="R69" s="514"/>
    </row>
    <row r="70" spans="2:18" s="162" customFormat="1" ht="21.75" x14ac:dyDescent="0.5">
      <c r="B70" s="160">
        <v>100000000661</v>
      </c>
      <c r="C70" s="161">
        <v>1</v>
      </c>
      <c r="D70" s="162" t="s">
        <v>29</v>
      </c>
      <c r="E70" s="162" t="s">
        <v>123</v>
      </c>
      <c r="F70" s="163">
        <v>226387.95</v>
      </c>
      <c r="G70" s="163">
        <v>-226386.95</v>
      </c>
      <c r="H70" s="162">
        <v>1</v>
      </c>
      <c r="J70" s="514" t="s">
        <v>1048</v>
      </c>
      <c r="K70" s="514"/>
      <c r="L70" s="514"/>
      <c r="M70" s="514"/>
      <c r="N70" s="514"/>
      <c r="O70" s="514"/>
      <c r="P70" s="514"/>
      <c r="Q70" s="514"/>
      <c r="R70" s="514"/>
    </row>
    <row r="71" spans="2:18" s="300" customFormat="1" ht="21.75" x14ac:dyDescent="0.5">
      <c r="B71" s="301">
        <v>100000000662</v>
      </c>
      <c r="C71" s="302">
        <v>0</v>
      </c>
      <c r="D71" s="300" t="s">
        <v>29</v>
      </c>
      <c r="E71" s="300" t="s">
        <v>124</v>
      </c>
      <c r="F71" s="303">
        <v>563716.71</v>
      </c>
      <c r="G71" s="303">
        <v>-169852.73</v>
      </c>
      <c r="H71" s="303">
        <v>393863.98</v>
      </c>
      <c r="J71" s="498" t="s">
        <v>1063</v>
      </c>
      <c r="K71" s="498"/>
      <c r="L71" s="498"/>
      <c r="M71" s="498"/>
      <c r="N71" s="498"/>
      <c r="O71" s="498"/>
      <c r="P71" s="498"/>
      <c r="Q71" s="498"/>
      <c r="R71" s="498"/>
    </row>
    <row r="72" spans="2:18" s="300" customFormat="1" ht="21.75" x14ac:dyDescent="0.5">
      <c r="B72" s="301">
        <v>100000000662</v>
      </c>
      <c r="C72" s="302">
        <v>1</v>
      </c>
      <c r="D72" s="300" t="s">
        <v>29</v>
      </c>
      <c r="E72" s="300" t="s">
        <v>124</v>
      </c>
      <c r="F72" s="303">
        <v>423283.29</v>
      </c>
      <c r="G72" s="303">
        <v>-423282.29</v>
      </c>
      <c r="H72" s="300">
        <v>1</v>
      </c>
      <c r="J72" s="498" t="s">
        <v>1063</v>
      </c>
      <c r="K72" s="498"/>
      <c r="L72" s="498"/>
      <c r="M72" s="498"/>
      <c r="N72" s="498"/>
      <c r="O72" s="498"/>
      <c r="P72" s="498"/>
      <c r="Q72" s="498"/>
      <c r="R72" s="498"/>
    </row>
    <row r="73" spans="2:18" s="300" customFormat="1" ht="24" x14ac:dyDescent="0.55000000000000004">
      <c r="B73" s="301">
        <v>100000000663</v>
      </c>
      <c r="C73" s="302">
        <v>0</v>
      </c>
      <c r="D73" s="300" t="s">
        <v>29</v>
      </c>
      <c r="E73" s="300" t="s">
        <v>125</v>
      </c>
      <c r="F73" s="303">
        <v>4702557.08</v>
      </c>
      <c r="G73" s="303">
        <v>-1459307.65</v>
      </c>
      <c r="H73" s="303">
        <v>3243249.43</v>
      </c>
      <c r="J73" s="308" t="s">
        <v>979</v>
      </c>
      <c r="K73" s="309" t="s">
        <v>983</v>
      </c>
    </row>
    <row r="74" spans="2:18" s="300" customFormat="1" ht="24" x14ac:dyDescent="0.55000000000000004">
      <c r="B74" s="301">
        <v>100000000663</v>
      </c>
      <c r="C74" s="302">
        <v>1</v>
      </c>
      <c r="D74" s="300" t="s">
        <v>29</v>
      </c>
      <c r="E74" s="300" t="s">
        <v>125</v>
      </c>
      <c r="F74" s="303">
        <v>3797442.92</v>
      </c>
      <c r="G74" s="303">
        <v>-3797441.92</v>
      </c>
      <c r="H74" s="300">
        <v>1</v>
      </c>
      <c r="J74" s="308" t="s">
        <v>979</v>
      </c>
      <c r="K74" s="309" t="s">
        <v>983</v>
      </c>
    </row>
    <row r="75" spans="2:18" s="162" customFormat="1" ht="21.75" x14ac:dyDescent="0.5">
      <c r="B75" s="160">
        <v>100000000664</v>
      </c>
      <c r="C75" s="161">
        <v>0</v>
      </c>
      <c r="D75" s="162" t="s">
        <v>29</v>
      </c>
      <c r="E75" s="162" t="s">
        <v>126</v>
      </c>
      <c r="F75" s="163">
        <v>1243412.6000000001</v>
      </c>
      <c r="G75" s="163">
        <v>-338460.65</v>
      </c>
      <c r="H75" s="163">
        <v>904951.95</v>
      </c>
      <c r="J75" s="514" t="s">
        <v>1055</v>
      </c>
      <c r="K75" s="514"/>
      <c r="L75" s="514"/>
      <c r="M75" s="514"/>
      <c r="N75" s="514"/>
      <c r="O75" s="514"/>
      <c r="P75" s="514"/>
      <c r="Q75" s="514"/>
      <c r="R75" s="514"/>
    </row>
    <row r="76" spans="2:18" s="162" customFormat="1" ht="21.75" x14ac:dyDescent="0.5">
      <c r="B76" s="160">
        <v>100000000664</v>
      </c>
      <c r="C76" s="161">
        <v>1</v>
      </c>
      <c r="D76" s="162" t="s">
        <v>29</v>
      </c>
      <c r="E76" s="162" t="s">
        <v>126</v>
      </c>
      <c r="F76" s="163">
        <v>719587.4</v>
      </c>
      <c r="G76" s="163">
        <v>-719586.4</v>
      </c>
      <c r="H76" s="162">
        <v>1</v>
      </c>
      <c r="J76" s="514" t="s">
        <v>1055</v>
      </c>
      <c r="K76" s="514"/>
      <c r="L76" s="514"/>
      <c r="M76" s="514"/>
      <c r="N76" s="514"/>
      <c r="O76" s="514"/>
      <c r="P76" s="514"/>
      <c r="Q76" s="514"/>
      <c r="R76" s="514"/>
    </row>
    <row r="77" spans="2:18" s="162" customFormat="1" ht="21.75" x14ac:dyDescent="0.5">
      <c r="B77" s="160">
        <v>100000000665</v>
      </c>
      <c r="C77" s="161">
        <v>0</v>
      </c>
      <c r="D77" s="162" t="s">
        <v>29</v>
      </c>
      <c r="E77" s="162" t="s">
        <v>127</v>
      </c>
      <c r="F77" s="163">
        <v>319119.34000000003</v>
      </c>
      <c r="G77" s="163">
        <v>-86865.25</v>
      </c>
      <c r="H77" s="163">
        <v>232254.09</v>
      </c>
      <c r="J77" s="293" t="s">
        <v>1045</v>
      </c>
    </row>
    <row r="78" spans="2:18" s="162" customFormat="1" ht="21.75" x14ac:dyDescent="0.5">
      <c r="B78" s="160">
        <v>100000000665</v>
      </c>
      <c r="C78" s="161">
        <v>1</v>
      </c>
      <c r="D78" s="162" t="s">
        <v>29</v>
      </c>
      <c r="E78" s="162" t="s">
        <v>127</v>
      </c>
      <c r="F78" s="163">
        <v>184680.66</v>
      </c>
      <c r="G78" s="163">
        <v>-184679.66</v>
      </c>
      <c r="H78" s="162">
        <v>1</v>
      </c>
      <c r="J78" s="293" t="s">
        <v>1045</v>
      </c>
    </row>
    <row r="79" spans="2:18" s="162" customFormat="1" ht="21.75" x14ac:dyDescent="0.5">
      <c r="B79" s="160">
        <v>100000000666</v>
      </c>
      <c r="C79" s="161">
        <v>0</v>
      </c>
      <c r="D79" s="162" t="s">
        <v>29</v>
      </c>
      <c r="E79" s="162" t="s">
        <v>128</v>
      </c>
      <c r="F79" s="163">
        <v>190027.4</v>
      </c>
      <c r="G79" s="163">
        <v>-51726.03</v>
      </c>
      <c r="H79" s="163">
        <v>138301.37</v>
      </c>
      <c r="J79" s="514" t="s">
        <v>1130</v>
      </c>
      <c r="K79" s="514"/>
      <c r="L79" s="514"/>
      <c r="M79" s="514"/>
      <c r="N79" s="514"/>
      <c r="O79" s="514"/>
      <c r="P79" s="514"/>
      <c r="Q79" s="514"/>
      <c r="R79" s="514"/>
    </row>
    <row r="80" spans="2:18" s="162" customFormat="1" ht="21.75" x14ac:dyDescent="0.5">
      <c r="B80" s="160">
        <v>100000000666</v>
      </c>
      <c r="C80" s="161">
        <v>1</v>
      </c>
      <c r="D80" s="162" t="s">
        <v>29</v>
      </c>
      <c r="E80" s="162" t="s">
        <v>128</v>
      </c>
      <c r="F80" s="163">
        <v>109972.6</v>
      </c>
      <c r="G80" s="163">
        <v>-109971.6</v>
      </c>
      <c r="H80" s="162">
        <v>1</v>
      </c>
      <c r="J80" s="514" t="s">
        <v>1130</v>
      </c>
      <c r="K80" s="514"/>
      <c r="L80" s="514"/>
      <c r="M80" s="514"/>
      <c r="N80" s="514"/>
      <c r="O80" s="514"/>
      <c r="P80" s="514"/>
      <c r="Q80" s="514"/>
      <c r="R80" s="514"/>
    </row>
    <row r="81" spans="2:18" s="268" customFormat="1" ht="24" x14ac:dyDescent="0.55000000000000004">
      <c r="B81" s="267">
        <v>100000000667</v>
      </c>
      <c r="C81" s="269">
        <v>0</v>
      </c>
      <c r="D81" s="268" t="s">
        <v>29</v>
      </c>
      <c r="E81" s="268" t="s">
        <v>129</v>
      </c>
      <c r="F81" s="270">
        <v>498674.47</v>
      </c>
      <c r="G81" s="270">
        <v>-234436.61</v>
      </c>
      <c r="H81" s="270">
        <v>264237.86</v>
      </c>
      <c r="J81" s="274" t="s">
        <v>1001</v>
      </c>
      <c r="K81" s="503" t="s">
        <v>1118</v>
      </c>
      <c r="L81" s="503"/>
      <c r="M81" s="503"/>
      <c r="N81" s="503"/>
      <c r="O81" s="503"/>
      <c r="P81" s="503"/>
      <c r="Q81" s="503"/>
    </row>
    <row r="82" spans="2:18" s="268" customFormat="1" ht="24" x14ac:dyDescent="0.55000000000000004">
      <c r="B82" s="267">
        <v>100000000667</v>
      </c>
      <c r="C82" s="269">
        <v>1</v>
      </c>
      <c r="D82" s="268" t="s">
        <v>29</v>
      </c>
      <c r="E82" s="268" t="s">
        <v>129</v>
      </c>
      <c r="F82" s="270">
        <v>852262.07</v>
      </c>
      <c r="G82" s="270">
        <v>-852261.07</v>
      </c>
      <c r="H82" s="268">
        <v>1</v>
      </c>
      <c r="J82" s="274" t="s">
        <v>1001</v>
      </c>
      <c r="K82" s="503" t="s">
        <v>1118</v>
      </c>
      <c r="L82" s="503"/>
      <c r="M82" s="503"/>
      <c r="N82" s="503"/>
      <c r="O82" s="503"/>
      <c r="P82" s="503"/>
      <c r="Q82" s="503"/>
    </row>
    <row r="83" spans="2:18" s="268" customFormat="1" x14ac:dyDescent="0.2">
      <c r="B83" s="267">
        <v>100000000668</v>
      </c>
      <c r="C83" s="269">
        <v>0</v>
      </c>
      <c r="D83" s="268" t="s">
        <v>29</v>
      </c>
      <c r="E83" s="268" t="s">
        <v>130</v>
      </c>
      <c r="F83" s="270">
        <v>17322865.899999999</v>
      </c>
      <c r="G83" s="270">
        <v>-6891186.4299999997</v>
      </c>
      <c r="H83" s="270">
        <v>10431679.470000001</v>
      </c>
      <c r="J83" s="268" t="s">
        <v>1016</v>
      </c>
    </row>
    <row r="84" spans="2:18" s="268" customFormat="1" x14ac:dyDescent="0.2">
      <c r="B84" s="267">
        <v>100000000668</v>
      </c>
      <c r="C84" s="269">
        <v>1</v>
      </c>
      <c r="D84" s="268" t="s">
        <v>29</v>
      </c>
      <c r="E84" s="268" t="s">
        <v>130</v>
      </c>
      <c r="F84" s="270">
        <v>22661405.100000001</v>
      </c>
      <c r="G84" s="270">
        <v>-22661404.100000001</v>
      </c>
      <c r="H84" s="268">
        <v>1</v>
      </c>
      <c r="J84" s="268" t="s">
        <v>1016</v>
      </c>
    </row>
    <row r="85" spans="2:18" s="125" customFormat="1" ht="27.75" x14ac:dyDescent="0.65">
      <c r="B85" s="124">
        <v>100000000669</v>
      </c>
      <c r="C85" s="126">
        <v>0</v>
      </c>
      <c r="D85" s="125" t="s">
        <v>29</v>
      </c>
      <c r="E85" s="125" t="s">
        <v>131</v>
      </c>
      <c r="F85" s="127">
        <v>790843.54</v>
      </c>
      <c r="G85" s="127">
        <v>-292194.25</v>
      </c>
      <c r="H85" s="127">
        <v>498649.29</v>
      </c>
      <c r="J85" s="507" t="s">
        <v>1034</v>
      </c>
      <c r="K85" s="507"/>
      <c r="L85" s="507"/>
      <c r="M85" s="507"/>
      <c r="N85" s="507"/>
      <c r="O85" s="507"/>
      <c r="P85" s="507"/>
      <c r="Q85" s="507"/>
      <c r="R85" s="507"/>
    </row>
    <row r="86" spans="2:18" s="125" customFormat="1" ht="27.75" x14ac:dyDescent="0.65">
      <c r="B86" s="124">
        <v>100000000669</v>
      </c>
      <c r="C86" s="126">
        <v>1</v>
      </c>
      <c r="D86" s="125" t="s">
        <v>29</v>
      </c>
      <c r="E86" s="125" t="s">
        <v>131</v>
      </c>
      <c r="F86" s="127">
        <v>896556.46</v>
      </c>
      <c r="G86" s="127">
        <v>-896555.46</v>
      </c>
      <c r="H86" s="125">
        <v>1</v>
      </c>
      <c r="J86" s="507" t="s">
        <v>1034</v>
      </c>
      <c r="K86" s="507"/>
      <c r="L86" s="507"/>
      <c r="M86" s="507"/>
      <c r="N86" s="507"/>
      <c r="O86" s="507"/>
      <c r="P86" s="507"/>
      <c r="Q86" s="507"/>
      <c r="R86" s="507"/>
    </row>
    <row r="87" spans="2:18" s="125" customFormat="1" ht="27.75" x14ac:dyDescent="0.65">
      <c r="B87" s="124">
        <v>100000000670</v>
      </c>
      <c r="C87" s="126">
        <v>0</v>
      </c>
      <c r="D87" s="125" t="s">
        <v>29</v>
      </c>
      <c r="E87" s="125" t="s">
        <v>132</v>
      </c>
      <c r="F87" s="127">
        <v>1259041.1000000001</v>
      </c>
      <c r="G87" s="127">
        <v>-470706.85</v>
      </c>
      <c r="H87" s="127">
        <v>788334.25</v>
      </c>
      <c r="J87" s="507" t="s">
        <v>1024</v>
      </c>
      <c r="K87" s="507"/>
      <c r="L87" s="507"/>
      <c r="M87" s="507"/>
      <c r="N87" s="507"/>
      <c r="O87" s="507"/>
      <c r="P87" s="507"/>
      <c r="Q87" s="507"/>
      <c r="R87" s="507"/>
    </row>
    <row r="88" spans="2:18" s="125" customFormat="1" ht="27.75" x14ac:dyDescent="0.65">
      <c r="B88" s="124">
        <v>100000000670</v>
      </c>
      <c r="C88" s="126">
        <v>1</v>
      </c>
      <c r="D88" s="125" t="s">
        <v>29</v>
      </c>
      <c r="E88" s="125" t="s">
        <v>132</v>
      </c>
      <c r="F88" s="127">
        <v>1470958.9</v>
      </c>
      <c r="G88" s="127">
        <v>-1470957.9</v>
      </c>
      <c r="H88" s="125">
        <v>1</v>
      </c>
      <c r="J88" s="507" t="s">
        <v>1024</v>
      </c>
      <c r="K88" s="507"/>
      <c r="L88" s="507"/>
      <c r="M88" s="507"/>
      <c r="N88" s="507"/>
      <c r="O88" s="507"/>
      <c r="P88" s="507"/>
      <c r="Q88" s="507"/>
      <c r="R88" s="507"/>
    </row>
    <row r="89" spans="2:18" s="125" customFormat="1" ht="18.75" x14ac:dyDescent="0.45">
      <c r="B89" s="124">
        <v>100000000671</v>
      </c>
      <c r="C89" s="126">
        <v>0</v>
      </c>
      <c r="D89" s="125" t="s">
        <v>29</v>
      </c>
      <c r="E89" s="125" t="s">
        <v>133</v>
      </c>
      <c r="F89" s="127">
        <v>1272007.1299999999</v>
      </c>
      <c r="G89" s="127">
        <v>-464516.33</v>
      </c>
      <c r="H89" s="127">
        <v>807490.8</v>
      </c>
      <c r="J89" s="291" t="s">
        <v>1026</v>
      </c>
      <c r="K89" s="292" t="s">
        <v>1033</v>
      </c>
    </row>
    <row r="90" spans="2:18" s="125" customFormat="1" ht="18.75" x14ac:dyDescent="0.45">
      <c r="B90" s="124">
        <v>100000000671</v>
      </c>
      <c r="C90" s="126">
        <v>1</v>
      </c>
      <c r="D90" s="125" t="s">
        <v>29</v>
      </c>
      <c r="E90" s="125" t="s">
        <v>133</v>
      </c>
      <c r="F90" s="127">
        <v>1423131.82</v>
      </c>
      <c r="G90" s="127">
        <v>-1423130.82</v>
      </c>
      <c r="H90" s="125">
        <v>1</v>
      </c>
      <c r="J90" s="291" t="s">
        <v>1026</v>
      </c>
      <c r="K90" s="292" t="s">
        <v>1033</v>
      </c>
    </row>
    <row r="91" spans="2:18" s="162" customFormat="1" ht="21.75" x14ac:dyDescent="0.5">
      <c r="B91" s="160">
        <v>100000000672</v>
      </c>
      <c r="C91" s="161">
        <v>0</v>
      </c>
      <c r="D91" s="162" t="s">
        <v>29</v>
      </c>
      <c r="E91" s="162" t="s">
        <v>134</v>
      </c>
      <c r="F91" s="163">
        <v>2410958.9</v>
      </c>
      <c r="G91" s="163">
        <v>-860145.58</v>
      </c>
      <c r="H91" s="163">
        <v>1550813.32</v>
      </c>
      <c r="J91" s="514" t="s">
        <v>1045</v>
      </c>
      <c r="K91" s="514"/>
      <c r="L91" s="514"/>
      <c r="M91" s="514"/>
      <c r="N91" s="514"/>
      <c r="O91" s="514"/>
      <c r="P91" s="514"/>
      <c r="Q91" s="514"/>
      <c r="R91" s="514"/>
    </row>
    <row r="92" spans="2:18" s="162" customFormat="1" ht="21.75" x14ac:dyDescent="0.5">
      <c r="B92" s="160">
        <v>100000000672</v>
      </c>
      <c r="C92" s="161">
        <v>1</v>
      </c>
      <c r="D92" s="162" t="s">
        <v>29</v>
      </c>
      <c r="E92" s="162" t="s">
        <v>134</v>
      </c>
      <c r="F92" s="163">
        <v>2589041.1</v>
      </c>
      <c r="G92" s="163">
        <v>-2589040.1</v>
      </c>
      <c r="H92" s="162">
        <v>1</v>
      </c>
      <c r="J92" s="514" t="s">
        <v>1045</v>
      </c>
      <c r="K92" s="514"/>
      <c r="L92" s="514"/>
      <c r="M92" s="514"/>
      <c r="N92" s="514"/>
      <c r="O92" s="514"/>
      <c r="P92" s="514"/>
      <c r="Q92" s="514"/>
      <c r="R92" s="514"/>
    </row>
    <row r="93" spans="2:18" s="162" customFormat="1" ht="21.75" x14ac:dyDescent="0.5">
      <c r="B93" s="160">
        <v>100000000673</v>
      </c>
      <c r="C93" s="161">
        <v>0</v>
      </c>
      <c r="D93" s="162" t="s">
        <v>29</v>
      </c>
      <c r="E93" s="162" t="s">
        <v>135</v>
      </c>
      <c r="F93" s="163">
        <v>963072.88</v>
      </c>
      <c r="G93" s="163">
        <v>-343590.63</v>
      </c>
      <c r="H93" s="163">
        <v>619482.25</v>
      </c>
      <c r="J93" s="514" t="s">
        <v>1045</v>
      </c>
      <c r="K93" s="514"/>
      <c r="L93" s="514"/>
      <c r="M93" s="514"/>
      <c r="N93" s="514"/>
      <c r="O93" s="514"/>
      <c r="P93" s="514"/>
      <c r="Q93" s="514"/>
      <c r="R93" s="514"/>
    </row>
    <row r="94" spans="2:18" s="162" customFormat="1" ht="21.75" x14ac:dyDescent="0.5">
      <c r="B94" s="160">
        <v>100000000673</v>
      </c>
      <c r="C94" s="161">
        <v>1</v>
      </c>
      <c r="D94" s="162" t="s">
        <v>29</v>
      </c>
      <c r="E94" s="162" t="s">
        <v>135</v>
      </c>
      <c r="F94" s="163">
        <v>1028927.12</v>
      </c>
      <c r="G94" s="163">
        <v>-1028926.12</v>
      </c>
      <c r="H94" s="162">
        <v>1</v>
      </c>
      <c r="J94" s="514" t="s">
        <v>1045</v>
      </c>
      <c r="K94" s="514"/>
      <c r="L94" s="514"/>
      <c r="M94" s="514"/>
      <c r="N94" s="514"/>
      <c r="O94" s="514"/>
      <c r="P94" s="514"/>
      <c r="Q94" s="514"/>
      <c r="R94" s="514"/>
    </row>
    <row r="95" spans="2:18" s="125" customFormat="1" x14ac:dyDescent="0.2">
      <c r="B95" s="124">
        <v>100000000674</v>
      </c>
      <c r="C95" s="126">
        <v>0</v>
      </c>
      <c r="D95" s="125" t="s">
        <v>29</v>
      </c>
      <c r="E95" s="125" t="s">
        <v>136</v>
      </c>
      <c r="F95" s="127">
        <v>840094.98</v>
      </c>
      <c r="G95" s="127">
        <v>-306789.03000000003</v>
      </c>
      <c r="H95" s="127">
        <v>533305.94999999995</v>
      </c>
      <c r="J95" s="125" t="s">
        <v>1019</v>
      </c>
    </row>
    <row r="96" spans="2:18" s="125" customFormat="1" x14ac:dyDescent="0.2">
      <c r="B96" s="124">
        <v>100000000674</v>
      </c>
      <c r="C96" s="126">
        <v>1</v>
      </c>
      <c r="D96" s="125" t="s">
        <v>29</v>
      </c>
      <c r="E96" s="125" t="s">
        <v>136</v>
      </c>
      <c r="F96" s="127">
        <v>939905.02</v>
      </c>
      <c r="G96" s="127">
        <v>-939904.02</v>
      </c>
      <c r="H96" s="125">
        <v>1</v>
      </c>
      <c r="J96" s="125" t="s">
        <v>1019</v>
      </c>
    </row>
    <row r="97" spans="2:18" s="125" customFormat="1" ht="21.75" x14ac:dyDescent="0.5">
      <c r="B97" s="124">
        <v>100000000675</v>
      </c>
      <c r="C97" s="126">
        <v>0</v>
      </c>
      <c r="D97" s="125" t="s">
        <v>29</v>
      </c>
      <c r="E97" s="125" t="s">
        <v>137</v>
      </c>
      <c r="F97" s="127">
        <v>512312.79</v>
      </c>
      <c r="G97" s="127">
        <v>-180658.68</v>
      </c>
      <c r="H97" s="127">
        <v>331654.11</v>
      </c>
      <c r="J97" s="508" t="s">
        <v>1029</v>
      </c>
      <c r="K97" s="508"/>
      <c r="L97" s="508"/>
      <c r="M97" s="508"/>
      <c r="N97" s="508"/>
      <c r="O97" s="508"/>
      <c r="P97" s="508"/>
      <c r="Q97" s="508"/>
      <c r="R97" s="508"/>
    </row>
    <row r="98" spans="2:18" s="125" customFormat="1" ht="21.75" x14ac:dyDescent="0.5">
      <c r="B98" s="124">
        <v>100000000675</v>
      </c>
      <c r="C98" s="126">
        <v>1</v>
      </c>
      <c r="D98" s="125" t="s">
        <v>29</v>
      </c>
      <c r="E98" s="125" t="s">
        <v>137</v>
      </c>
      <c r="F98" s="127">
        <v>540187.21</v>
      </c>
      <c r="G98" s="127">
        <v>-540186.21</v>
      </c>
      <c r="H98" s="125">
        <v>1</v>
      </c>
      <c r="J98" s="508" t="s">
        <v>1029</v>
      </c>
      <c r="K98" s="508"/>
      <c r="L98" s="508"/>
      <c r="M98" s="508"/>
      <c r="N98" s="508"/>
      <c r="O98" s="508"/>
      <c r="P98" s="508"/>
      <c r="Q98" s="508"/>
      <c r="R98" s="508"/>
    </row>
    <row r="99" spans="2:18" s="125" customFormat="1" ht="27.75" x14ac:dyDescent="0.65">
      <c r="B99" s="124">
        <v>100000000676</v>
      </c>
      <c r="C99" s="126">
        <v>0</v>
      </c>
      <c r="D99" s="125" t="s">
        <v>29</v>
      </c>
      <c r="E99" s="125" t="s">
        <v>138</v>
      </c>
      <c r="F99" s="127">
        <v>377237.44</v>
      </c>
      <c r="G99" s="127">
        <v>-133026.57</v>
      </c>
      <c r="H99" s="127">
        <v>244210.87</v>
      </c>
      <c r="J99" s="507" t="s">
        <v>1030</v>
      </c>
      <c r="K99" s="507"/>
      <c r="L99" s="507"/>
      <c r="M99" s="507"/>
      <c r="N99" s="507"/>
      <c r="O99" s="507"/>
      <c r="P99" s="507"/>
      <c r="Q99" s="507"/>
      <c r="R99" s="507"/>
    </row>
    <row r="100" spans="2:18" s="125" customFormat="1" ht="27.75" x14ac:dyDescent="0.65">
      <c r="B100" s="124">
        <v>100000000676</v>
      </c>
      <c r="C100" s="126">
        <v>1</v>
      </c>
      <c r="D100" s="125" t="s">
        <v>29</v>
      </c>
      <c r="E100" s="125" t="s">
        <v>138</v>
      </c>
      <c r="F100" s="127">
        <v>397762.56</v>
      </c>
      <c r="G100" s="127">
        <v>-397761.56</v>
      </c>
      <c r="H100" s="125">
        <v>1</v>
      </c>
      <c r="J100" s="507" t="s">
        <v>1030</v>
      </c>
      <c r="K100" s="507"/>
      <c r="L100" s="507"/>
      <c r="M100" s="507"/>
      <c r="N100" s="507"/>
      <c r="O100" s="507"/>
      <c r="P100" s="507"/>
      <c r="Q100" s="507"/>
      <c r="R100" s="507"/>
    </row>
    <row r="101" spans="2:18" s="268" customFormat="1" ht="21.75" x14ac:dyDescent="0.5">
      <c r="B101" s="267">
        <v>100000000677</v>
      </c>
      <c r="C101" s="269">
        <v>0</v>
      </c>
      <c r="D101" s="268" t="s">
        <v>29</v>
      </c>
      <c r="E101" s="268" t="s">
        <v>139</v>
      </c>
      <c r="F101" s="270">
        <v>2330477.5099999998</v>
      </c>
      <c r="G101" s="270">
        <v>-851052.52</v>
      </c>
      <c r="H101" s="270">
        <v>1479424.99</v>
      </c>
      <c r="J101" s="282" t="s">
        <v>1001</v>
      </c>
      <c r="K101" s="283" t="s">
        <v>1017</v>
      </c>
      <c r="L101" s="278" t="s">
        <v>968</v>
      </c>
    </row>
    <row r="102" spans="2:18" s="268" customFormat="1" ht="21.75" x14ac:dyDescent="0.5">
      <c r="B102" s="267">
        <v>100000000677</v>
      </c>
      <c r="C102" s="269">
        <v>1</v>
      </c>
      <c r="D102" s="268" t="s">
        <v>29</v>
      </c>
      <c r="E102" s="268" t="s">
        <v>139</v>
      </c>
      <c r="F102" s="270">
        <v>2607356.9900000002</v>
      </c>
      <c r="G102" s="270">
        <v>-2607355.9900000002</v>
      </c>
      <c r="H102" s="268">
        <v>1</v>
      </c>
      <c r="J102" s="282" t="s">
        <v>1001</v>
      </c>
      <c r="K102" s="283" t="s">
        <v>1017</v>
      </c>
      <c r="L102" s="278" t="s">
        <v>968</v>
      </c>
    </row>
    <row r="103" spans="2:18" s="125" customFormat="1" ht="24" x14ac:dyDescent="0.55000000000000004">
      <c r="B103" s="124">
        <v>100000000678</v>
      </c>
      <c r="C103" s="126">
        <v>0</v>
      </c>
      <c r="D103" s="125" t="s">
        <v>29</v>
      </c>
      <c r="E103" s="125" t="s">
        <v>140</v>
      </c>
      <c r="F103" s="127">
        <v>609776.80000000005</v>
      </c>
      <c r="G103" s="127">
        <v>-222680.57</v>
      </c>
      <c r="H103" s="127">
        <v>387096.23</v>
      </c>
      <c r="J103" s="143" t="s">
        <v>985</v>
      </c>
      <c r="K103" s="510" t="s">
        <v>986</v>
      </c>
      <c r="L103" s="510"/>
      <c r="M103" s="510"/>
      <c r="N103" s="510"/>
      <c r="O103" s="510"/>
    </row>
    <row r="104" spans="2:18" s="125" customFormat="1" ht="26.25" x14ac:dyDescent="0.55000000000000004">
      <c r="B104" s="124">
        <v>100000000678</v>
      </c>
      <c r="C104" s="126">
        <v>1</v>
      </c>
      <c r="D104" s="125" t="s">
        <v>29</v>
      </c>
      <c r="E104" s="125" t="s">
        <v>140</v>
      </c>
      <c r="F104" s="127">
        <v>682223.2</v>
      </c>
      <c r="G104" s="127">
        <v>-682222.2</v>
      </c>
      <c r="H104" s="125">
        <v>1</v>
      </c>
      <c r="J104" s="143" t="s">
        <v>985</v>
      </c>
      <c r="K104" s="511" t="s">
        <v>986</v>
      </c>
      <c r="L104" s="511"/>
      <c r="M104" s="511"/>
      <c r="N104" s="511"/>
    </row>
    <row r="105" spans="2:18" s="162" customFormat="1" ht="21.75" x14ac:dyDescent="0.5">
      <c r="B105" s="160">
        <v>100000000679</v>
      </c>
      <c r="C105" s="161">
        <v>0</v>
      </c>
      <c r="D105" s="162" t="s">
        <v>29</v>
      </c>
      <c r="E105" s="162" t="s">
        <v>141</v>
      </c>
      <c r="F105" s="163">
        <v>1095836.8</v>
      </c>
      <c r="G105" s="163">
        <v>-377819.55</v>
      </c>
      <c r="H105" s="163">
        <v>718017.25</v>
      </c>
      <c r="J105" s="514" t="s">
        <v>1045</v>
      </c>
      <c r="K105" s="514"/>
      <c r="L105" s="514"/>
      <c r="M105" s="514"/>
      <c r="N105" s="514"/>
      <c r="O105" s="514"/>
      <c r="P105" s="514"/>
      <c r="Q105" s="514"/>
      <c r="R105" s="514"/>
    </row>
    <row r="106" spans="2:18" s="162" customFormat="1" ht="21.75" x14ac:dyDescent="0.5">
      <c r="B106" s="160">
        <v>100000000679</v>
      </c>
      <c r="C106" s="161">
        <v>1</v>
      </c>
      <c r="D106" s="162" t="s">
        <v>29</v>
      </c>
      <c r="E106" s="162" t="s">
        <v>141</v>
      </c>
      <c r="F106" s="163">
        <v>1102663.2</v>
      </c>
      <c r="G106" s="163">
        <v>-1102662.2</v>
      </c>
      <c r="H106" s="162">
        <v>1</v>
      </c>
      <c r="J106" s="514" t="s">
        <v>1045</v>
      </c>
      <c r="K106" s="514"/>
      <c r="L106" s="514"/>
      <c r="M106" s="514"/>
      <c r="N106" s="514"/>
      <c r="O106" s="514"/>
      <c r="P106" s="514"/>
      <c r="Q106" s="514"/>
      <c r="R106" s="514"/>
    </row>
    <row r="107" spans="2:18" s="162" customFormat="1" ht="24" x14ac:dyDescent="0.55000000000000004">
      <c r="B107" s="160">
        <v>100000000680</v>
      </c>
      <c r="C107" s="161">
        <v>0</v>
      </c>
      <c r="D107" s="162" t="s">
        <v>29</v>
      </c>
      <c r="E107" s="162" t="s">
        <v>142</v>
      </c>
      <c r="F107" s="163">
        <v>911395.22</v>
      </c>
      <c r="G107" s="163">
        <v>-314228.3</v>
      </c>
      <c r="H107" s="163">
        <v>597166.92000000004</v>
      </c>
      <c r="J107" s="506" t="s">
        <v>1042</v>
      </c>
      <c r="K107" s="506"/>
      <c r="L107" s="506"/>
      <c r="M107" s="506"/>
      <c r="N107" s="506"/>
      <c r="O107" s="506"/>
      <c r="P107" s="506"/>
      <c r="Q107" s="506"/>
      <c r="R107" s="506"/>
    </row>
    <row r="108" spans="2:18" s="162" customFormat="1" ht="24" x14ac:dyDescent="0.55000000000000004">
      <c r="B108" s="160">
        <v>100000000680</v>
      </c>
      <c r="C108" s="161">
        <v>1</v>
      </c>
      <c r="D108" s="162" t="s">
        <v>29</v>
      </c>
      <c r="E108" s="162" t="s">
        <v>142</v>
      </c>
      <c r="F108" s="163">
        <v>916402.88</v>
      </c>
      <c r="G108" s="163">
        <v>-916401.88</v>
      </c>
      <c r="H108" s="162">
        <v>1</v>
      </c>
      <c r="J108" s="506" t="s">
        <v>1042</v>
      </c>
      <c r="K108" s="506"/>
      <c r="L108" s="506"/>
      <c r="M108" s="506"/>
      <c r="N108" s="506"/>
      <c r="O108" s="506"/>
      <c r="P108" s="506"/>
      <c r="Q108" s="506"/>
      <c r="R108" s="506"/>
    </row>
    <row r="109" spans="2:18" s="162" customFormat="1" ht="21.75" x14ac:dyDescent="0.5">
      <c r="B109" s="160">
        <v>100000000681</v>
      </c>
      <c r="C109" s="161">
        <v>0</v>
      </c>
      <c r="D109" s="162" t="s">
        <v>29</v>
      </c>
      <c r="E109" s="162" t="s">
        <v>143</v>
      </c>
      <c r="F109" s="163">
        <v>1559029.86</v>
      </c>
      <c r="G109" s="163">
        <v>-543673.51</v>
      </c>
      <c r="H109" s="163">
        <v>1015356.35</v>
      </c>
      <c r="J109" s="514" t="s">
        <v>1045</v>
      </c>
      <c r="K109" s="514"/>
      <c r="L109" s="514"/>
      <c r="M109" s="514"/>
      <c r="N109" s="514"/>
      <c r="O109" s="514"/>
      <c r="P109" s="514"/>
      <c r="Q109" s="514"/>
      <c r="R109" s="514"/>
    </row>
    <row r="110" spans="2:18" s="162" customFormat="1" ht="21.75" x14ac:dyDescent="0.5">
      <c r="B110" s="160">
        <v>100000000681</v>
      </c>
      <c r="C110" s="161">
        <v>1</v>
      </c>
      <c r="D110" s="162" t="s">
        <v>29</v>
      </c>
      <c r="E110" s="162" t="s">
        <v>143</v>
      </c>
      <c r="F110" s="163">
        <v>1584870.14</v>
      </c>
      <c r="G110" s="163">
        <v>-1584869.14</v>
      </c>
      <c r="H110" s="162">
        <v>1</v>
      </c>
      <c r="J110" s="514" t="s">
        <v>1045</v>
      </c>
      <c r="K110" s="514"/>
      <c r="L110" s="514"/>
      <c r="M110" s="514"/>
      <c r="N110" s="514"/>
      <c r="O110" s="514"/>
      <c r="P110" s="514"/>
      <c r="Q110" s="514"/>
      <c r="R110" s="514"/>
    </row>
    <row r="111" spans="2:18" s="125" customFormat="1" ht="18.75" x14ac:dyDescent="0.45">
      <c r="B111" s="124">
        <v>100000000682</v>
      </c>
      <c r="C111" s="126">
        <v>0</v>
      </c>
      <c r="D111" s="125" t="s">
        <v>29</v>
      </c>
      <c r="E111" s="125" t="s">
        <v>144</v>
      </c>
      <c r="F111" s="127">
        <v>80715.98</v>
      </c>
      <c r="G111" s="127">
        <v>-27527.42</v>
      </c>
      <c r="H111" s="127">
        <v>53188.56</v>
      </c>
      <c r="J111" s="515" t="s">
        <v>1034</v>
      </c>
      <c r="K111" s="515"/>
      <c r="L111" s="515"/>
      <c r="M111" s="515"/>
      <c r="N111" s="515"/>
      <c r="O111" s="515"/>
      <c r="P111" s="515"/>
      <c r="Q111" s="515"/>
      <c r="R111" s="515"/>
    </row>
    <row r="112" spans="2:18" s="125" customFormat="1" ht="18.75" x14ac:dyDescent="0.45">
      <c r="B112" s="124">
        <v>100000000682</v>
      </c>
      <c r="C112" s="126">
        <v>1</v>
      </c>
      <c r="D112" s="125" t="s">
        <v>29</v>
      </c>
      <c r="E112" s="125" t="s">
        <v>144</v>
      </c>
      <c r="F112" s="127">
        <v>79284.02</v>
      </c>
      <c r="G112" s="127">
        <v>-79283.02</v>
      </c>
      <c r="H112" s="125">
        <v>1</v>
      </c>
      <c r="J112" s="515" t="s">
        <v>1034</v>
      </c>
      <c r="K112" s="515"/>
      <c r="L112" s="515"/>
      <c r="M112" s="515"/>
      <c r="N112" s="515"/>
      <c r="O112" s="515"/>
      <c r="P112" s="515"/>
      <c r="Q112" s="515"/>
      <c r="R112" s="515"/>
    </row>
    <row r="113" spans="1:19" s="162" customFormat="1" ht="18.75" x14ac:dyDescent="0.2">
      <c r="B113" s="160">
        <v>100000000683</v>
      </c>
      <c r="C113" s="161">
        <v>0</v>
      </c>
      <c r="D113" s="162" t="s">
        <v>29</v>
      </c>
      <c r="E113" s="162" t="s">
        <v>145</v>
      </c>
      <c r="F113" s="163">
        <v>1536986.3</v>
      </c>
      <c r="G113" s="163">
        <v>-518554.36</v>
      </c>
      <c r="H113" s="163">
        <v>1018431.94</v>
      </c>
      <c r="J113" s="299" t="s">
        <v>1216</v>
      </c>
    </row>
    <row r="114" spans="1:19" s="162" customFormat="1" ht="18.75" x14ac:dyDescent="0.2">
      <c r="B114" s="160">
        <v>100000000683</v>
      </c>
      <c r="C114" s="161">
        <v>1</v>
      </c>
      <c r="D114" s="162" t="s">
        <v>29</v>
      </c>
      <c r="E114" s="162" t="s">
        <v>145</v>
      </c>
      <c r="F114" s="163">
        <v>1463013.7</v>
      </c>
      <c r="G114" s="163">
        <v>-1463012.7</v>
      </c>
      <c r="H114" s="162">
        <v>1</v>
      </c>
      <c r="J114" s="299" t="s">
        <v>1216</v>
      </c>
    </row>
    <row r="115" spans="1:19" s="162" customFormat="1" ht="21.75" x14ac:dyDescent="0.5">
      <c r="B115" s="160">
        <v>100000000684</v>
      </c>
      <c r="C115" s="161">
        <v>0</v>
      </c>
      <c r="D115" s="162" t="s">
        <v>29</v>
      </c>
      <c r="E115" s="162" t="s">
        <v>878</v>
      </c>
      <c r="F115" s="163">
        <v>1575890.41</v>
      </c>
      <c r="G115" s="163">
        <v>-514754.51</v>
      </c>
      <c r="H115" s="163">
        <v>1061135.8999999999</v>
      </c>
      <c r="J115" s="514" t="s">
        <v>1045</v>
      </c>
      <c r="K115" s="514"/>
      <c r="L115" s="514"/>
      <c r="M115" s="514"/>
      <c r="N115" s="514"/>
      <c r="O115" s="514"/>
      <c r="P115" s="514"/>
      <c r="Q115" s="514"/>
      <c r="R115" s="514"/>
    </row>
    <row r="116" spans="1:19" s="162" customFormat="1" ht="21.75" x14ac:dyDescent="0.5">
      <c r="B116" s="160">
        <v>100000000684</v>
      </c>
      <c r="C116" s="161">
        <v>1</v>
      </c>
      <c r="D116" s="162" t="s">
        <v>29</v>
      </c>
      <c r="E116" s="162" t="s">
        <v>878</v>
      </c>
      <c r="F116" s="163">
        <v>1424109.59</v>
      </c>
      <c r="G116" s="163">
        <v>-1424108.59</v>
      </c>
      <c r="H116" s="162">
        <v>1</v>
      </c>
      <c r="J116" s="514" t="s">
        <v>1045</v>
      </c>
      <c r="K116" s="514"/>
      <c r="L116" s="514"/>
      <c r="M116" s="514"/>
      <c r="N116" s="514"/>
      <c r="O116" s="514"/>
      <c r="P116" s="514"/>
      <c r="Q116" s="514"/>
      <c r="R116" s="514"/>
    </row>
    <row r="117" spans="1:19" s="162" customFormat="1" ht="18.75" x14ac:dyDescent="0.45">
      <c r="B117" s="160">
        <v>100000000685</v>
      </c>
      <c r="C117" s="161">
        <v>0</v>
      </c>
      <c r="D117" s="162" t="s">
        <v>29</v>
      </c>
      <c r="E117" s="162" t="s">
        <v>146</v>
      </c>
      <c r="F117" s="163">
        <v>575013.69999999995</v>
      </c>
      <c r="G117" s="163">
        <v>-189861.11</v>
      </c>
      <c r="H117" s="163">
        <v>385152.59</v>
      </c>
      <c r="J117" s="295" t="s">
        <v>1041</v>
      </c>
      <c r="K117" s="502" t="s">
        <v>1113</v>
      </c>
      <c r="L117" s="502"/>
      <c r="M117" s="502"/>
      <c r="N117" s="502"/>
      <c r="O117" s="502"/>
      <c r="P117" s="502"/>
      <c r="Q117" s="502"/>
      <c r="R117" s="502"/>
      <c r="S117" s="502"/>
    </row>
    <row r="118" spans="1:19" s="162" customFormat="1" ht="18.75" x14ac:dyDescent="0.45">
      <c r="B118" s="160">
        <v>100000000685</v>
      </c>
      <c r="C118" s="161">
        <v>1</v>
      </c>
      <c r="D118" s="162" t="s">
        <v>29</v>
      </c>
      <c r="E118" s="162" t="s">
        <v>146</v>
      </c>
      <c r="F118" s="163">
        <v>524986.30000000005</v>
      </c>
      <c r="G118" s="163">
        <v>-524985.30000000005</v>
      </c>
      <c r="H118" s="162">
        <v>1</v>
      </c>
      <c r="J118" s="162">
        <v>2554</v>
      </c>
      <c r="K118" s="502" t="s">
        <v>1113</v>
      </c>
      <c r="L118" s="502"/>
      <c r="M118" s="502"/>
      <c r="N118" s="502"/>
      <c r="O118" s="502"/>
      <c r="P118" s="502"/>
      <c r="Q118" s="502"/>
      <c r="R118" s="502"/>
      <c r="S118" s="502"/>
    </row>
    <row r="119" spans="1:19" s="174" customFormat="1" ht="18.75" x14ac:dyDescent="0.45">
      <c r="B119" s="172">
        <v>100000000686</v>
      </c>
      <c r="C119" s="173">
        <v>0</v>
      </c>
      <c r="D119" s="174" t="s">
        <v>29</v>
      </c>
      <c r="E119" s="174" t="s">
        <v>147</v>
      </c>
      <c r="F119" s="175">
        <v>1950641.1</v>
      </c>
      <c r="G119" s="175">
        <v>-630618.23</v>
      </c>
      <c r="H119" s="175">
        <v>1320022.8700000001</v>
      </c>
      <c r="J119" s="314" t="s">
        <v>940</v>
      </c>
      <c r="K119" s="315" t="s">
        <v>942</v>
      </c>
    </row>
    <row r="120" spans="1:19" s="174" customFormat="1" ht="18.75" x14ac:dyDescent="0.45">
      <c r="B120" s="172">
        <v>100000000686</v>
      </c>
      <c r="C120" s="173">
        <v>1</v>
      </c>
      <c r="D120" s="174" t="s">
        <v>29</v>
      </c>
      <c r="E120" s="174" t="s">
        <v>147</v>
      </c>
      <c r="F120" s="175">
        <v>1689358.9</v>
      </c>
      <c r="G120" s="175">
        <v>-1689357.9</v>
      </c>
      <c r="H120" s="174">
        <v>1</v>
      </c>
      <c r="J120" s="314" t="s">
        <v>940</v>
      </c>
      <c r="K120" s="315" t="s">
        <v>942</v>
      </c>
    </row>
    <row r="121" spans="1:19" s="300" customFormat="1" ht="21" x14ac:dyDescent="0.2">
      <c r="B121" s="301">
        <v>100000000687</v>
      </c>
      <c r="C121" s="302">
        <v>0</v>
      </c>
      <c r="D121" s="300" t="s">
        <v>29</v>
      </c>
      <c r="E121" s="300" t="s">
        <v>148</v>
      </c>
      <c r="F121" s="303">
        <v>216286.58</v>
      </c>
      <c r="G121" s="303">
        <v>-68491.960000000006</v>
      </c>
      <c r="H121" s="303">
        <v>147794.62</v>
      </c>
      <c r="J121" s="307" t="s">
        <v>1070</v>
      </c>
    </row>
    <row r="122" spans="1:19" s="300" customFormat="1" ht="21" x14ac:dyDescent="0.2">
      <c r="B122" s="301">
        <v>100000000687</v>
      </c>
      <c r="C122" s="302">
        <v>1</v>
      </c>
      <c r="D122" s="300" t="s">
        <v>29</v>
      </c>
      <c r="E122" s="300" t="s">
        <v>148</v>
      </c>
      <c r="F122" s="303">
        <v>181753.42</v>
      </c>
      <c r="G122" s="303">
        <v>-181752.42</v>
      </c>
      <c r="H122" s="300">
        <v>1</v>
      </c>
      <c r="J122" s="307" t="s">
        <v>1070</v>
      </c>
    </row>
    <row r="123" spans="1:19" s="300" customFormat="1" ht="18" x14ac:dyDescent="0.2">
      <c r="B123" s="301">
        <v>100000000688</v>
      </c>
      <c r="C123" s="302">
        <v>0</v>
      </c>
      <c r="D123" s="300" t="s">
        <v>29</v>
      </c>
      <c r="E123" s="300" t="s">
        <v>149</v>
      </c>
      <c r="F123" s="303">
        <v>975936.07</v>
      </c>
      <c r="G123" s="303">
        <v>-288441.96999999997</v>
      </c>
      <c r="H123" s="303">
        <v>687494.1</v>
      </c>
      <c r="J123" s="512" t="s">
        <v>1067</v>
      </c>
      <c r="K123" s="512"/>
      <c r="L123" s="512"/>
      <c r="M123" s="512"/>
      <c r="N123" s="512"/>
      <c r="O123" s="512"/>
      <c r="P123" s="512"/>
      <c r="Q123" s="512"/>
      <c r="R123" s="513"/>
    </row>
    <row r="124" spans="1:19" s="300" customFormat="1" ht="18" x14ac:dyDescent="0.2">
      <c r="B124" s="301">
        <v>100000000688</v>
      </c>
      <c r="C124" s="302">
        <v>1</v>
      </c>
      <c r="D124" s="300" t="s">
        <v>29</v>
      </c>
      <c r="E124" s="300" t="s">
        <v>149</v>
      </c>
      <c r="F124" s="303">
        <v>699063.93</v>
      </c>
      <c r="G124" s="303">
        <v>-699062.93</v>
      </c>
      <c r="H124" s="300">
        <v>1</v>
      </c>
      <c r="J124" s="512" t="s">
        <v>1067</v>
      </c>
      <c r="K124" s="512"/>
      <c r="L124" s="512"/>
      <c r="M124" s="512"/>
      <c r="N124" s="512"/>
      <c r="O124" s="512"/>
      <c r="P124" s="512"/>
      <c r="Q124" s="512"/>
      <c r="R124" s="513"/>
    </row>
    <row r="125" spans="1:19" s="133" customFormat="1" x14ac:dyDescent="0.2">
      <c r="A125" s="133" t="s">
        <v>1075</v>
      </c>
      <c r="B125" s="132">
        <v>100000000689</v>
      </c>
      <c r="C125" s="134">
        <v>0</v>
      </c>
      <c r="D125" s="133" t="s">
        <v>29</v>
      </c>
      <c r="E125" s="133" t="s">
        <v>150</v>
      </c>
      <c r="F125" s="135">
        <v>72876.710000000006</v>
      </c>
      <c r="G125" s="135">
        <v>-21539.01</v>
      </c>
      <c r="H125" s="135">
        <v>51337.7</v>
      </c>
      <c r="J125" s="133" t="s">
        <v>1217</v>
      </c>
    </row>
    <row r="126" spans="1:19" s="133" customFormat="1" x14ac:dyDescent="0.2">
      <c r="A126" s="133" t="s">
        <v>1075</v>
      </c>
      <c r="B126" s="132">
        <v>100000000689</v>
      </c>
      <c r="C126" s="134">
        <v>1</v>
      </c>
      <c r="D126" s="133" t="s">
        <v>29</v>
      </c>
      <c r="E126" s="133" t="s">
        <v>150</v>
      </c>
      <c r="F126" s="135">
        <v>52123.29</v>
      </c>
      <c r="G126" s="135">
        <v>-52122.29</v>
      </c>
      <c r="H126" s="133">
        <v>1</v>
      </c>
      <c r="J126" s="133" t="s">
        <v>1217</v>
      </c>
    </row>
    <row r="127" spans="1:19" s="300" customFormat="1" ht="21.75" x14ac:dyDescent="0.5">
      <c r="B127" s="301">
        <v>100000000690</v>
      </c>
      <c r="C127" s="302">
        <v>0</v>
      </c>
      <c r="D127" s="300" t="s">
        <v>29</v>
      </c>
      <c r="E127" s="300" t="s">
        <v>151</v>
      </c>
      <c r="F127" s="303">
        <v>5427929.1299999999</v>
      </c>
      <c r="G127" s="303">
        <v>-1589319.2</v>
      </c>
      <c r="H127" s="303">
        <v>3838609.93</v>
      </c>
      <c r="J127" s="312" t="s">
        <v>1079</v>
      </c>
    </row>
    <row r="128" spans="1:19" s="300" customFormat="1" ht="21.75" x14ac:dyDescent="0.5">
      <c r="B128" s="301">
        <v>100000000690</v>
      </c>
      <c r="C128" s="302">
        <v>1</v>
      </c>
      <c r="D128" s="300" t="s">
        <v>29</v>
      </c>
      <c r="E128" s="300" t="s">
        <v>151</v>
      </c>
      <c r="F128" s="303">
        <v>3784070.87</v>
      </c>
      <c r="G128" s="303">
        <v>-3784069.87</v>
      </c>
      <c r="H128" s="300">
        <v>1</v>
      </c>
      <c r="J128" s="312" t="s">
        <v>1079</v>
      </c>
    </row>
    <row r="129" spans="2:19" s="300" customFormat="1" ht="19.899999999999999" customHeight="1" x14ac:dyDescent="0.5">
      <c r="B129" s="301">
        <v>100000000691</v>
      </c>
      <c r="C129" s="302">
        <v>0</v>
      </c>
      <c r="D129" s="300" t="s">
        <v>29</v>
      </c>
      <c r="E129" s="300" t="s">
        <v>152</v>
      </c>
      <c r="F129" s="303">
        <v>940641.1</v>
      </c>
      <c r="G129" s="303">
        <v>-275423.46000000002</v>
      </c>
      <c r="H129" s="303">
        <v>665217.64</v>
      </c>
      <c r="J129" s="498" t="s">
        <v>1069</v>
      </c>
      <c r="K129" s="498"/>
      <c r="L129" s="498"/>
      <c r="M129" s="498"/>
      <c r="N129" s="498"/>
      <c r="O129" s="498"/>
      <c r="P129" s="498"/>
      <c r="Q129" s="498"/>
      <c r="R129" s="498"/>
    </row>
    <row r="130" spans="2:19" s="300" customFormat="1" ht="15.6" customHeight="1" x14ac:dyDescent="0.5">
      <c r="B130" s="301">
        <v>100000000691</v>
      </c>
      <c r="C130" s="302">
        <v>1</v>
      </c>
      <c r="D130" s="300" t="s">
        <v>29</v>
      </c>
      <c r="E130" s="300" t="s">
        <v>152</v>
      </c>
      <c r="F130" s="303">
        <v>649358.9</v>
      </c>
      <c r="G130" s="303">
        <v>-649357.9</v>
      </c>
      <c r="H130" s="300">
        <v>1</v>
      </c>
      <c r="J130" s="498" t="s">
        <v>1069</v>
      </c>
      <c r="K130" s="498"/>
      <c r="L130" s="498"/>
      <c r="M130" s="498"/>
      <c r="N130" s="498"/>
      <c r="O130" s="498"/>
      <c r="P130" s="498"/>
      <c r="Q130" s="498"/>
      <c r="R130" s="498"/>
    </row>
    <row r="131" spans="2:19" s="300" customFormat="1" ht="24" x14ac:dyDescent="0.55000000000000004">
      <c r="B131" s="301">
        <v>100000000692</v>
      </c>
      <c r="C131" s="302">
        <v>0</v>
      </c>
      <c r="D131" s="300" t="s">
        <v>29</v>
      </c>
      <c r="E131" s="300" t="s">
        <v>153</v>
      </c>
      <c r="F131" s="303">
        <v>1042666.67</v>
      </c>
      <c r="G131" s="303">
        <v>-294165.37</v>
      </c>
      <c r="H131" s="303">
        <v>748501.3</v>
      </c>
      <c r="J131" s="305" t="s">
        <v>1061</v>
      </c>
    </row>
    <row r="132" spans="2:19" s="300" customFormat="1" ht="24" x14ac:dyDescent="0.55000000000000004">
      <c r="B132" s="301">
        <v>100000000692</v>
      </c>
      <c r="C132" s="302">
        <v>1</v>
      </c>
      <c r="D132" s="300" t="s">
        <v>29</v>
      </c>
      <c r="E132" s="300" t="s">
        <v>153</v>
      </c>
      <c r="F132" s="303">
        <v>657333.32999999996</v>
      </c>
      <c r="G132" s="303">
        <v>-657332.32999999996</v>
      </c>
      <c r="H132" s="300">
        <v>1</v>
      </c>
      <c r="J132" s="305" t="s">
        <v>1061</v>
      </c>
    </row>
    <row r="133" spans="2:19" s="189" customFormat="1" ht="21.75" x14ac:dyDescent="0.5">
      <c r="B133" s="187">
        <v>100000000693</v>
      </c>
      <c r="C133" s="188">
        <v>0</v>
      </c>
      <c r="D133" s="189" t="s">
        <v>29</v>
      </c>
      <c r="E133" s="189" t="s">
        <v>154</v>
      </c>
      <c r="F133" s="190">
        <v>30207490.050000001</v>
      </c>
      <c r="G133" s="190">
        <v>-5751486.6100000003</v>
      </c>
      <c r="H133" s="190">
        <v>24456003.440000001</v>
      </c>
      <c r="J133" s="354" t="s">
        <v>1090</v>
      </c>
      <c r="K133" s="501" t="s">
        <v>1111</v>
      </c>
      <c r="L133" s="501"/>
      <c r="M133" s="501"/>
      <c r="N133" s="501"/>
      <c r="O133" s="501"/>
      <c r="P133" s="501"/>
      <c r="Q133" s="501"/>
      <c r="R133" s="501"/>
      <c r="S133" s="501"/>
    </row>
    <row r="134" spans="2:19" s="189" customFormat="1" ht="21.75" x14ac:dyDescent="0.5">
      <c r="B134" s="187">
        <v>100000000693</v>
      </c>
      <c r="C134" s="188">
        <v>1</v>
      </c>
      <c r="D134" s="189" t="s">
        <v>29</v>
      </c>
      <c r="E134" s="189" t="s">
        <v>154</v>
      </c>
      <c r="F134" s="190">
        <v>3170109.95</v>
      </c>
      <c r="G134" s="190">
        <v>-3170108.95</v>
      </c>
      <c r="H134" s="189">
        <v>1</v>
      </c>
      <c r="J134" s="354" t="s">
        <v>1090</v>
      </c>
      <c r="K134" s="501" t="s">
        <v>1111</v>
      </c>
      <c r="L134" s="501"/>
      <c r="M134" s="501"/>
      <c r="N134" s="501"/>
      <c r="O134" s="501"/>
      <c r="P134" s="501"/>
      <c r="Q134" s="501"/>
      <c r="R134" s="501"/>
      <c r="S134" s="501"/>
    </row>
    <row r="135" spans="2:19" s="184" customFormat="1" ht="18.75" x14ac:dyDescent="0.45">
      <c r="B135" s="182">
        <v>100000000772</v>
      </c>
      <c r="C135" s="183">
        <v>0</v>
      </c>
      <c r="D135" s="184" t="s">
        <v>155</v>
      </c>
      <c r="E135" s="184" t="s">
        <v>156</v>
      </c>
      <c r="F135" s="185">
        <v>587500</v>
      </c>
      <c r="G135" s="185">
        <v>-51770.61</v>
      </c>
      <c r="H135" s="185">
        <v>535729.39</v>
      </c>
      <c r="J135" s="523" t="s">
        <v>903</v>
      </c>
      <c r="K135" s="523"/>
      <c r="L135" s="523"/>
      <c r="M135" s="523"/>
      <c r="N135" s="523"/>
      <c r="O135" s="523"/>
      <c r="P135" s="523"/>
      <c r="Q135" s="523"/>
    </row>
    <row r="136" spans="2:19" s="184" customFormat="1" ht="18.75" x14ac:dyDescent="0.45">
      <c r="B136" s="182">
        <v>100000000773</v>
      </c>
      <c r="C136" s="183">
        <v>0</v>
      </c>
      <c r="D136" s="184" t="s">
        <v>157</v>
      </c>
      <c r="E136" s="184" t="s">
        <v>158</v>
      </c>
      <c r="F136" s="185">
        <v>494000</v>
      </c>
      <c r="G136" s="185">
        <v>-44476.32</v>
      </c>
      <c r="H136" s="185">
        <v>449523.68</v>
      </c>
      <c r="J136" s="523" t="s">
        <v>903</v>
      </c>
      <c r="K136" s="523"/>
      <c r="L136" s="523"/>
      <c r="M136" s="523"/>
      <c r="N136" s="523"/>
      <c r="O136" s="523"/>
      <c r="P136" s="523"/>
      <c r="Q136" s="523"/>
    </row>
    <row r="137" spans="2:19" s="184" customFormat="1" ht="18.75" x14ac:dyDescent="0.45">
      <c r="B137" s="182">
        <v>100000000774</v>
      </c>
      <c r="C137" s="183">
        <v>0</v>
      </c>
      <c r="D137" s="184" t="s">
        <v>157</v>
      </c>
      <c r="E137" s="184" t="s">
        <v>159</v>
      </c>
      <c r="F137" s="185">
        <v>497500</v>
      </c>
      <c r="G137" s="185">
        <v>-44791.43</v>
      </c>
      <c r="H137" s="185">
        <v>452708.57</v>
      </c>
      <c r="J137" s="523" t="s">
        <v>903</v>
      </c>
      <c r="K137" s="523"/>
      <c r="L137" s="523"/>
      <c r="M137" s="523"/>
      <c r="N137" s="523"/>
      <c r="O137" s="523"/>
      <c r="P137" s="523"/>
      <c r="Q137" s="523"/>
    </row>
    <row r="138" spans="2:19" s="184" customFormat="1" ht="18.75" x14ac:dyDescent="0.45">
      <c r="B138" s="182">
        <v>100000000775</v>
      </c>
      <c r="C138" s="183">
        <v>0</v>
      </c>
      <c r="D138" s="184" t="s">
        <v>160</v>
      </c>
      <c r="E138" s="184" t="s">
        <v>161</v>
      </c>
      <c r="F138" s="185">
        <v>515000</v>
      </c>
      <c r="G138" s="185">
        <v>-47070.67</v>
      </c>
      <c r="H138" s="185">
        <v>467929.33</v>
      </c>
      <c r="J138" s="523" t="s">
        <v>903</v>
      </c>
      <c r="K138" s="523"/>
      <c r="L138" s="523"/>
      <c r="M138" s="523"/>
      <c r="N138" s="523"/>
      <c r="O138" s="523"/>
      <c r="P138" s="523"/>
      <c r="Q138" s="523"/>
    </row>
    <row r="139" spans="2:19" s="184" customFormat="1" ht="18.75" x14ac:dyDescent="0.45">
      <c r="B139" s="182">
        <v>100000000776</v>
      </c>
      <c r="C139" s="183">
        <v>0</v>
      </c>
      <c r="D139" s="184" t="s">
        <v>160</v>
      </c>
      <c r="E139" s="184" t="s">
        <v>162</v>
      </c>
      <c r="F139" s="185">
        <v>512500</v>
      </c>
      <c r="G139" s="185">
        <v>-46842.17</v>
      </c>
      <c r="H139" s="185">
        <v>465657.83</v>
      </c>
      <c r="J139" s="523" t="s">
        <v>903</v>
      </c>
      <c r="K139" s="523"/>
      <c r="L139" s="523"/>
      <c r="M139" s="523"/>
      <c r="N139" s="523"/>
      <c r="O139" s="523"/>
      <c r="P139" s="523"/>
      <c r="Q139" s="523"/>
    </row>
    <row r="140" spans="2:19" s="372" customFormat="1" ht="18.75" x14ac:dyDescent="0.45">
      <c r="B140" s="370">
        <v>100000000777</v>
      </c>
      <c r="C140" s="371">
        <v>0</v>
      </c>
      <c r="D140" s="372" t="s">
        <v>163</v>
      </c>
      <c r="E140" s="372" t="s">
        <v>164</v>
      </c>
      <c r="F140" s="373">
        <v>1188700</v>
      </c>
      <c r="G140" s="373">
        <v>-107347.1</v>
      </c>
      <c r="H140" s="373">
        <v>1081352.8999999999</v>
      </c>
      <c r="J140" s="522" t="s">
        <v>908</v>
      </c>
      <c r="K140" s="522"/>
      <c r="L140" s="522"/>
      <c r="M140" s="522"/>
      <c r="N140" s="522"/>
      <c r="O140" s="522"/>
      <c r="P140" s="522"/>
      <c r="Q140" s="522"/>
    </row>
    <row r="141" spans="2:19" s="372" customFormat="1" ht="18.75" x14ac:dyDescent="0.45">
      <c r="B141" s="370">
        <v>100000000778</v>
      </c>
      <c r="C141" s="371">
        <v>0</v>
      </c>
      <c r="D141" s="372" t="s">
        <v>165</v>
      </c>
      <c r="E141" s="372" t="s">
        <v>166</v>
      </c>
      <c r="F141" s="373">
        <v>499000</v>
      </c>
      <c r="G141" s="373">
        <v>-45676.46</v>
      </c>
      <c r="H141" s="373">
        <v>453323.54</v>
      </c>
      <c r="J141" s="522" t="s">
        <v>908</v>
      </c>
      <c r="K141" s="522"/>
      <c r="L141" s="522"/>
      <c r="M141" s="522"/>
      <c r="N141" s="522"/>
      <c r="O141" s="522"/>
      <c r="P141" s="522"/>
      <c r="Q141" s="522"/>
    </row>
    <row r="142" spans="2:19" s="372" customFormat="1" ht="18.75" x14ac:dyDescent="0.45">
      <c r="B142" s="370">
        <v>100000000779</v>
      </c>
      <c r="C142" s="371">
        <v>0</v>
      </c>
      <c r="D142" s="372" t="s">
        <v>165</v>
      </c>
      <c r="E142" s="372" t="s">
        <v>167</v>
      </c>
      <c r="F142" s="373">
        <v>405000</v>
      </c>
      <c r="G142" s="373">
        <v>-37072.07</v>
      </c>
      <c r="H142" s="373">
        <v>367927.93</v>
      </c>
      <c r="J142" s="522" t="s">
        <v>908</v>
      </c>
      <c r="K142" s="522"/>
      <c r="L142" s="522"/>
      <c r="M142" s="522"/>
      <c r="N142" s="522"/>
      <c r="O142" s="522"/>
      <c r="P142" s="522"/>
      <c r="Q142" s="522"/>
    </row>
    <row r="143" spans="2:19" s="372" customFormat="1" ht="18.75" x14ac:dyDescent="0.45">
      <c r="B143" s="370">
        <v>100000000780</v>
      </c>
      <c r="C143" s="371">
        <v>0</v>
      </c>
      <c r="D143" s="372" t="s">
        <v>165</v>
      </c>
      <c r="E143" s="372" t="s">
        <v>168</v>
      </c>
      <c r="F143" s="373">
        <v>490000</v>
      </c>
      <c r="G143" s="373">
        <v>-44852.639999999999</v>
      </c>
      <c r="H143" s="373">
        <v>445147.36</v>
      </c>
      <c r="J143" s="522" t="s">
        <v>908</v>
      </c>
      <c r="K143" s="522"/>
      <c r="L143" s="522"/>
      <c r="M143" s="522"/>
      <c r="N143" s="522"/>
      <c r="O143" s="522"/>
      <c r="P143" s="522"/>
      <c r="Q143" s="522"/>
    </row>
    <row r="144" spans="2:19" s="184" customFormat="1" ht="18.75" x14ac:dyDescent="0.45">
      <c r="B144" s="182">
        <v>100000000786</v>
      </c>
      <c r="C144" s="183">
        <v>0</v>
      </c>
      <c r="D144" s="184" t="s">
        <v>169</v>
      </c>
      <c r="E144" s="184" t="s">
        <v>170</v>
      </c>
      <c r="F144" s="185">
        <v>268000</v>
      </c>
      <c r="G144" s="185">
        <v>-23689.45</v>
      </c>
      <c r="H144" s="185">
        <v>244310.55</v>
      </c>
      <c r="J144" s="523" t="s">
        <v>903</v>
      </c>
      <c r="K144" s="523"/>
      <c r="L144" s="523"/>
      <c r="M144" s="523"/>
      <c r="N144" s="523"/>
      <c r="O144" s="523"/>
      <c r="P144" s="523"/>
      <c r="Q144" s="523"/>
    </row>
    <row r="145" spans="2:17" s="184" customFormat="1" ht="18.75" x14ac:dyDescent="0.45">
      <c r="B145" s="182">
        <v>100000000787</v>
      </c>
      <c r="C145" s="183">
        <v>0</v>
      </c>
      <c r="D145" s="184" t="s">
        <v>169</v>
      </c>
      <c r="E145" s="184" t="s">
        <v>171</v>
      </c>
      <c r="F145" s="185">
        <v>472000</v>
      </c>
      <c r="G145" s="185">
        <v>-41721.71</v>
      </c>
      <c r="H145" s="185">
        <v>430278.29</v>
      </c>
      <c r="J145" s="523" t="s">
        <v>903</v>
      </c>
      <c r="K145" s="523"/>
      <c r="L145" s="523"/>
      <c r="M145" s="523"/>
      <c r="N145" s="523"/>
      <c r="O145" s="523"/>
      <c r="P145" s="523"/>
      <c r="Q145" s="523"/>
    </row>
    <row r="146" spans="2:17" s="184" customFormat="1" ht="18.75" x14ac:dyDescent="0.45">
      <c r="B146" s="182">
        <v>100000000788</v>
      </c>
      <c r="C146" s="183">
        <v>0</v>
      </c>
      <c r="D146" s="184" t="s">
        <v>155</v>
      </c>
      <c r="E146" s="184" t="s">
        <v>172</v>
      </c>
      <c r="F146" s="185">
        <v>469000</v>
      </c>
      <c r="G146" s="185">
        <v>-41328.370000000003</v>
      </c>
      <c r="H146" s="185">
        <v>427671.63</v>
      </c>
      <c r="J146" s="523" t="s">
        <v>903</v>
      </c>
      <c r="K146" s="523"/>
      <c r="L146" s="523"/>
      <c r="M146" s="523"/>
      <c r="N146" s="523"/>
      <c r="O146" s="523"/>
      <c r="P146" s="523"/>
      <c r="Q146" s="523"/>
    </row>
    <row r="147" spans="2:17" s="184" customFormat="1" ht="18.75" x14ac:dyDescent="0.45">
      <c r="B147" s="182">
        <v>100000000789</v>
      </c>
      <c r="C147" s="183">
        <v>0</v>
      </c>
      <c r="D147" s="184" t="s">
        <v>155</v>
      </c>
      <c r="E147" s="184" t="s">
        <v>173</v>
      </c>
      <c r="F147" s="185">
        <v>472000</v>
      </c>
      <c r="G147" s="185">
        <v>-41592.720000000001</v>
      </c>
      <c r="H147" s="185">
        <v>430407.28</v>
      </c>
      <c r="J147" s="523" t="s">
        <v>903</v>
      </c>
      <c r="K147" s="523"/>
      <c r="L147" s="523"/>
      <c r="M147" s="523"/>
      <c r="N147" s="523"/>
      <c r="O147" s="523"/>
      <c r="P147" s="523"/>
      <c r="Q147" s="523"/>
    </row>
    <row r="148" spans="2:17" s="184" customFormat="1" ht="18.75" x14ac:dyDescent="0.45">
      <c r="B148" s="182">
        <v>100000000792</v>
      </c>
      <c r="C148" s="183">
        <v>0</v>
      </c>
      <c r="D148" s="184" t="s">
        <v>160</v>
      </c>
      <c r="E148" s="184" t="s">
        <v>174</v>
      </c>
      <c r="F148" s="185">
        <v>467500</v>
      </c>
      <c r="G148" s="185">
        <v>-42729.2</v>
      </c>
      <c r="H148" s="185">
        <v>424770.8</v>
      </c>
      <c r="J148" s="523" t="s">
        <v>903</v>
      </c>
      <c r="K148" s="523"/>
      <c r="L148" s="523"/>
      <c r="M148" s="523"/>
      <c r="N148" s="523"/>
      <c r="O148" s="523"/>
      <c r="P148" s="523"/>
      <c r="Q148" s="523"/>
    </row>
    <row r="149" spans="2:17" s="184" customFormat="1" ht="18.75" x14ac:dyDescent="0.45">
      <c r="B149" s="182">
        <v>100000000793</v>
      </c>
      <c r="C149" s="183">
        <v>0</v>
      </c>
      <c r="D149" s="184" t="s">
        <v>160</v>
      </c>
      <c r="E149" s="184" t="s">
        <v>175</v>
      </c>
      <c r="F149" s="185">
        <v>325000</v>
      </c>
      <c r="G149" s="185">
        <v>-29704.79</v>
      </c>
      <c r="H149" s="185">
        <v>295295.21000000002</v>
      </c>
      <c r="J149" s="523" t="s">
        <v>903</v>
      </c>
      <c r="K149" s="523"/>
      <c r="L149" s="523"/>
      <c r="M149" s="523"/>
      <c r="N149" s="523"/>
      <c r="O149" s="523"/>
      <c r="P149" s="523"/>
      <c r="Q149" s="523"/>
    </row>
    <row r="150" spans="2:17" s="184" customFormat="1" ht="18.75" x14ac:dyDescent="0.45">
      <c r="B150" s="182">
        <v>100000000794</v>
      </c>
      <c r="C150" s="183">
        <v>0</v>
      </c>
      <c r="D150" s="184" t="s">
        <v>157</v>
      </c>
      <c r="E150" s="184" t="s">
        <v>176</v>
      </c>
      <c r="F150" s="185">
        <v>495500</v>
      </c>
      <c r="G150" s="185">
        <v>-44611.37</v>
      </c>
      <c r="H150" s="185">
        <v>450888.63</v>
      </c>
      <c r="I150" s="185"/>
      <c r="J150" s="523" t="s">
        <v>903</v>
      </c>
      <c r="K150" s="523"/>
      <c r="L150" s="523"/>
      <c r="M150" s="523"/>
      <c r="N150" s="523"/>
      <c r="O150" s="523"/>
      <c r="P150" s="523"/>
      <c r="Q150" s="523"/>
    </row>
    <row r="151" spans="2:17" x14ac:dyDescent="0.2">
      <c r="F151" s="117"/>
      <c r="G151" s="117"/>
      <c r="H151" s="117"/>
    </row>
    <row r="152" spans="2:17" s="372" customFormat="1" ht="18.75" x14ac:dyDescent="0.45">
      <c r="B152" s="370">
        <v>100000000799</v>
      </c>
      <c r="C152" s="371">
        <v>0</v>
      </c>
      <c r="D152" s="372" t="s">
        <v>177</v>
      </c>
      <c r="E152" s="372" t="s">
        <v>178</v>
      </c>
      <c r="F152" s="373">
        <v>997000</v>
      </c>
      <c r="G152" s="373">
        <v>-86902.26</v>
      </c>
      <c r="H152" s="373">
        <v>910097.74</v>
      </c>
      <c r="J152" s="522" t="s">
        <v>908</v>
      </c>
      <c r="K152" s="522"/>
      <c r="L152" s="522"/>
      <c r="M152" s="522"/>
      <c r="N152" s="522"/>
      <c r="O152" s="522"/>
      <c r="P152" s="522"/>
      <c r="Q152" s="522"/>
    </row>
    <row r="153" spans="2:17" ht="18.75" x14ac:dyDescent="0.45">
      <c r="F153" s="117"/>
      <c r="G153" s="117"/>
      <c r="H153" s="117"/>
      <c r="J153" s="131"/>
      <c r="K153" s="131"/>
      <c r="L153" s="131"/>
      <c r="M153" s="131"/>
      <c r="N153" s="131"/>
      <c r="O153" s="131"/>
      <c r="P153" s="131"/>
      <c r="Q153" s="131"/>
    </row>
    <row r="154" spans="2:17" x14ac:dyDescent="0.2">
      <c r="B154" s="132">
        <v>100000000801</v>
      </c>
      <c r="C154" s="134">
        <v>0</v>
      </c>
      <c r="D154" s="133" t="s">
        <v>179</v>
      </c>
      <c r="E154" s="133" t="s">
        <v>180</v>
      </c>
      <c r="F154" s="135">
        <v>878000</v>
      </c>
      <c r="G154" s="135">
        <v>-72810.929999999993</v>
      </c>
      <c r="H154" s="135">
        <v>805189.07</v>
      </c>
      <c r="J154" s="118" t="s">
        <v>912</v>
      </c>
    </row>
    <row r="155" spans="2:17" x14ac:dyDescent="0.2">
      <c r="B155" s="132"/>
      <c r="C155" s="134"/>
      <c r="D155" s="133"/>
      <c r="E155" s="133"/>
      <c r="F155" s="135"/>
      <c r="G155" s="135"/>
      <c r="H155" s="135"/>
    </row>
    <row r="156" spans="2:17" s="368" customFormat="1" ht="18.75" x14ac:dyDescent="0.45">
      <c r="B156" s="366">
        <v>100000000802</v>
      </c>
      <c r="C156" s="367">
        <v>0</v>
      </c>
      <c r="D156" s="368" t="s">
        <v>179</v>
      </c>
      <c r="E156" s="368" t="s">
        <v>181</v>
      </c>
      <c r="F156" s="369">
        <v>771515</v>
      </c>
      <c r="G156" s="369">
        <v>-63980.32</v>
      </c>
      <c r="H156" s="369">
        <v>707534.68</v>
      </c>
      <c r="J156" s="518" t="s">
        <v>902</v>
      </c>
      <c r="K156" s="518"/>
      <c r="L156" s="518"/>
      <c r="M156" s="518"/>
      <c r="N156" s="518"/>
      <c r="O156" s="518"/>
      <c r="P156" s="518"/>
      <c r="Q156" s="518"/>
    </row>
    <row r="157" spans="2:17" s="368" customFormat="1" ht="18.75" x14ac:dyDescent="0.45">
      <c r="B157" s="366">
        <v>100000000803</v>
      </c>
      <c r="C157" s="367">
        <v>0</v>
      </c>
      <c r="D157" s="368" t="s">
        <v>179</v>
      </c>
      <c r="E157" s="368" t="s">
        <v>182</v>
      </c>
      <c r="F157" s="369">
        <v>802565</v>
      </c>
      <c r="G157" s="369">
        <v>-66555.240000000005</v>
      </c>
      <c r="H157" s="369">
        <v>736009.76</v>
      </c>
      <c r="J157" s="518" t="s">
        <v>902</v>
      </c>
      <c r="K157" s="518"/>
      <c r="L157" s="518"/>
      <c r="M157" s="518"/>
      <c r="N157" s="518"/>
      <c r="O157" s="518"/>
      <c r="P157" s="518"/>
      <c r="Q157" s="518"/>
    </row>
    <row r="158" spans="2:17" s="368" customFormat="1" ht="18.75" x14ac:dyDescent="0.45">
      <c r="B158" s="366">
        <v>100000000857</v>
      </c>
      <c r="C158" s="367">
        <v>0</v>
      </c>
      <c r="D158" s="368" t="s">
        <v>183</v>
      </c>
      <c r="E158" s="368" t="s">
        <v>184</v>
      </c>
      <c r="F158" s="369">
        <v>776690</v>
      </c>
      <c r="G158" s="369">
        <v>-59846.29</v>
      </c>
      <c r="H158" s="369">
        <v>716843.71</v>
      </c>
      <c r="J158" s="518" t="s">
        <v>902</v>
      </c>
      <c r="K158" s="518"/>
      <c r="L158" s="518"/>
      <c r="M158" s="518"/>
      <c r="N158" s="518"/>
      <c r="O158" s="518"/>
      <c r="P158" s="518"/>
      <c r="Q158" s="518"/>
    </row>
    <row r="159" spans="2:17" s="368" customFormat="1" ht="18.75" x14ac:dyDescent="0.45">
      <c r="B159" s="366">
        <v>100000000858</v>
      </c>
      <c r="C159" s="367">
        <v>0</v>
      </c>
      <c r="D159" s="368" t="s">
        <v>185</v>
      </c>
      <c r="E159" s="368" t="s">
        <v>186</v>
      </c>
      <c r="F159" s="369">
        <v>792215</v>
      </c>
      <c r="G159" s="369">
        <v>-61150.77</v>
      </c>
      <c r="H159" s="369">
        <v>731064.23</v>
      </c>
      <c r="J159" s="518" t="s">
        <v>902</v>
      </c>
      <c r="K159" s="518"/>
      <c r="L159" s="518"/>
      <c r="M159" s="518"/>
      <c r="N159" s="518"/>
      <c r="O159" s="518"/>
      <c r="P159" s="518"/>
      <c r="Q159" s="518"/>
    </row>
    <row r="160" spans="2:17" s="368" customFormat="1" ht="18.75" x14ac:dyDescent="0.45">
      <c r="B160" s="366">
        <v>100000000859</v>
      </c>
      <c r="C160" s="367">
        <v>0</v>
      </c>
      <c r="D160" s="368" t="s">
        <v>185</v>
      </c>
      <c r="E160" s="368" t="s">
        <v>187</v>
      </c>
      <c r="F160" s="369">
        <v>710450</v>
      </c>
      <c r="G160" s="369">
        <v>-54839.37</v>
      </c>
      <c r="H160" s="369">
        <v>655610.63</v>
      </c>
      <c r="J160" s="518" t="s">
        <v>902</v>
      </c>
      <c r="K160" s="518"/>
      <c r="L160" s="518"/>
      <c r="M160" s="518"/>
      <c r="N160" s="518"/>
      <c r="O160" s="518"/>
      <c r="P160" s="518"/>
      <c r="Q160" s="518"/>
    </row>
    <row r="161" spans="2:17" s="368" customFormat="1" ht="18.75" x14ac:dyDescent="0.45">
      <c r="B161" s="366">
        <v>100000000860</v>
      </c>
      <c r="C161" s="367">
        <v>0</v>
      </c>
      <c r="D161" s="368" t="s">
        <v>188</v>
      </c>
      <c r="E161" s="368" t="s">
        <v>189</v>
      </c>
      <c r="F161" s="369">
        <v>774620</v>
      </c>
      <c r="G161" s="369">
        <v>-58945.919999999998</v>
      </c>
      <c r="H161" s="369">
        <v>715674.08</v>
      </c>
      <c r="J161" s="518" t="s">
        <v>902</v>
      </c>
      <c r="K161" s="518"/>
      <c r="L161" s="518"/>
      <c r="M161" s="518"/>
      <c r="N161" s="518"/>
      <c r="O161" s="518"/>
      <c r="P161" s="518"/>
      <c r="Q161" s="518"/>
    </row>
    <row r="162" spans="2:17" s="368" customFormat="1" ht="18.75" x14ac:dyDescent="0.45">
      <c r="B162" s="366">
        <v>100000000861</v>
      </c>
      <c r="C162" s="367">
        <v>0</v>
      </c>
      <c r="D162" s="368" t="s">
        <v>190</v>
      </c>
      <c r="E162" s="368" t="s">
        <v>191</v>
      </c>
      <c r="F162" s="369">
        <v>805670</v>
      </c>
      <c r="G162" s="369">
        <v>-61198.64</v>
      </c>
      <c r="H162" s="369">
        <v>744471.36</v>
      </c>
      <c r="J162" s="518" t="s">
        <v>902</v>
      </c>
      <c r="K162" s="518"/>
      <c r="L162" s="518"/>
      <c r="M162" s="518"/>
      <c r="N162" s="518"/>
      <c r="O162" s="518"/>
      <c r="P162" s="518"/>
      <c r="Q162" s="518"/>
    </row>
    <row r="163" spans="2:17" s="368" customFormat="1" ht="18.75" x14ac:dyDescent="0.45">
      <c r="B163" s="366">
        <v>100000000862</v>
      </c>
      <c r="C163" s="367">
        <v>0</v>
      </c>
      <c r="D163" s="368" t="s">
        <v>188</v>
      </c>
      <c r="E163" s="368" t="s">
        <v>192</v>
      </c>
      <c r="F163" s="369">
        <v>824300</v>
      </c>
      <c r="G163" s="369">
        <v>-62726.400000000001</v>
      </c>
      <c r="H163" s="369">
        <v>761573.6</v>
      </c>
      <c r="J163" s="518" t="s">
        <v>902</v>
      </c>
      <c r="K163" s="518"/>
      <c r="L163" s="518"/>
      <c r="M163" s="518"/>
      <c r="N163" s="518"/>
      <c r="O163" s="518"/>
      <c r="P163" s="518"/>
      <c r="Q163" s="518"/>
    </row>
    <row r="164" spans="2:17" s="368" customFormat="1" ht="18.75" x14ac:dyDescent="0.45">
      <c r="B164" s="366">
        <v>100000000863</v>
      </c>
      <c r="C164" s="367">
        <v>0</v>
      </c>
      <c r="D164" s="368" t="s">
        <v>193</v>
      </c>
      <c r="E164" s="368" t="s">
        <v>194</v>
      </c>
      <c r="F164" s="369">
        <v>811880</v>
      </c>
      <c r="G164" s="369">
        <v>-61559.43</v>
      </c>
      <c r="H164" s="369">
        <v>750320.57</v>
      </c>
      <c r="J164" s="518" t="s">
        <v>902</v>
      </c>
      <c r="K164" s="518"/>
      <c r="L164" s="518"/>
      <c r="M164" s="518"/>
      <c r="N164" s="518"/>
      <c r="O164" s="518"/>
      <c r="P164" s="518"/>
      <c r="Q164" s="518"/>
    </row>
    <row r="165" spans="2:17" s="368" customFormat="1" ht="18.75" x14ac:dyDescent="0.45">
      <c r="B165" s="366">
        <v>100000000864</v>
      </c>
      <c r="C165" s="367">
        <v>0</v>
      </c>
      <c r="D165" s="368" t="s">
        <v>193</v>
      </c>
      <c r="E165" s="368" t="s">
        <v>195</v>
      </c>
      <c r="F165" s="369">
        <v>816020</v>
      </c>
      <c r="G165" s="369">
        <v>-61873.33</v>
      </c>
      <c r="H165" s="369">
        <v>754146.67</v>
      </c>
      <c r="J165" s="518" t="s">
        <v>902</v>
      </c>
      <c r="K165" s="518"/>
      <c r="L165" s="518"/>
      <c r="M165" s="518"/>
      <c r="N165" s="518"/>
      <c r="O165" s="518"/>
      <c r="P165" s="518"/>
      <c r="Q165" s="518"/>
    </row>
    <row r="166" spans="2:17" s="368" customFormat="1" ht="18.75" x14ac:dyDescent="0.45">
      <c r="B166" s="366">
        <v>100000000865</v>
      </c>
      <c r="C166" s="367">
        <v>0</v>
      </c>
      <c r="D166" s="368" t="s">
        <v>193</v>
      </c>
      <c r="E166" s="368" t="s">
        <v>196</v>
      </c>
      <c r="F166" s="369">
        <v>805670</v>
      </c>
      <c r="G166" s="369">
        <v>-61088.57</v>
      </c>
      <c r="H166" s="369">
        <v>744581.43</v>
      </c>
      <c r="J166" s="518" t="s">
        <v>902</v>
      </c>
      <c r="K166" s="518"/>
      <c r="L166" s="518"/>
      <c r="M166" s="518"/>
      <c r="N166" s="518"/>
      <c r="O166" s="518"/>
      <c r="P166" s="518"/>
      <c r="Q166" s="518"/>
    </row>
    <row r="167" spans="2:17" s="368" customFormat="1" ht="18.75" x14ac:dyDescent="0.45">
      <c r="B167" s="366">
        <v>100000000866</v>
      </c>
      <c r="C167" s="367">
        <v>0</v>
      </c>
      <c r="D167" s="368" t="s">
        <v>190</v>
      </c>
      <c r="E167" s="368" t="s">
        <v>197</v>
      </c>
      <c r="F167" s="369">
        <v>787040</v>
      </c>
      <c r="G167" s="369">
        <v>-59783.5</v>
      </c>
      <c r="H167" s="369">
        <v>727256.5</v>
      </c>
      <c r="J167" s="518" t="s">
        <v>902</v>
      </c>
      <c r="K167" s="518"/>
      <c r="L167" s="518"/>
      <c r="M167" s="518"/>
      <c r="N167" s="518"/>
      <c r="O167" s="518"/>
      <c r="P167" s="518"/>
      <c r="Q167" s="518"/>
    </row>
    <row r="168" spans="2:17" s="368" customFormat="1" ht="18.75" x14ac:dyDescent="0.45">
      <c r="B168" s="366">
        <v>100000000867</v>
      </c>
      <c r="C168" s="367">
        <v>0</v>
      </c>
      <c r="D168" s="368" t="s">
        <v>190</v>
      </c>
      <c r="E168" s="368" t="s">
        <v>198</v>
      </c>
      <c r="F168" s="369">
        <v>784970</v>
      </c>
      <c r="G168" s="369">
        <v>-59626.27</v>
      </c>
      <c r="H168" s="369">
        <v>725343.73</v>
      </c>
      <c r="J168" s="518" t="s">
        <v>902</v>
      </c>
      <c r="K168" s="518"/>
      <c r="L168" s="518"/>
      <c r="M168" s="518"/>
      <c r="N168" s="518"/>
      <c r="O168" s="518"/>
      <c r="P168" s="518"/>
      <c r="Q168" s="518"/>
    </row>
    <row r="169" spans="2:17" s="368" customFormat="1" ht="18.75" x14ac:dyDescent="0.45">
      <c r="B169" s="366">
        <v>100000000868</v>
      </c>
      <c r="C169" s="367">
        <v>0</v>
      </c>
      <c r="D169" s="368" t="s">
        <v>190</v>
      </c>
      <c r="E169" s="368" t="s">
        <v>199</v>
      </c>
      <c r="F169" s="369">
        <v>824300</v>
      </c>
      <c r="G169" s="369">
        <v>-62613.78</v>
      </c>
      <c r="H169" s="369">
        <v>761686.22</v>
      </c>
      <c r="J169" s="518" t="s">
        <v>902</v>
      </c>
      <c r="K169" s="518"/>
      <c r="L169" s="518"/>
      <c r="M169" s="518"/>
      <c r="N169" s="518"/>
      <c r="O169" s="518"/>
      <c r="P169" s="518"/>
      <c r="Q169" s="518"/>
    </row>
    <row r="170" spans="2:17" s="120" customFormat="1" ht="18.75" x14ac:dyDescent="0.45">
      <c r="B170" s="122">
        <v>100000000873</v>
      </c>
      <c r="C170" s="123">
        <v>0</v>
      </c>
      <c r="D170" s="120" t="s">
        <v>200</v>
      </c>
      <c r="E170" s="120" t="s">
        <v>201</v>
      </c>
      <c r="F170" s="121">
        <v>3371000</v>
      </c>
      <c r="G170" s="121">
        <v>-259285.04</v>
      </c>
      <c r="H170" s="121">
        <v>3111714.96</v>
      </c>
      <c r="J170" s="519" t="s">
        <v>910</v>
      </c>
      <c r="K170" s="520"/>
      <c r="L170" s="520"/>
      <c r="M170" s="520"/>
      <c r="N170" s="520"/>
      <c r="O170" s="520"/>
      <c r="P170" s="520"/>
      <c r="Q170" s="521"/>
    </row>
    <row r="171" spans="2:17" s="368" customFormat="1" ht="18.75" x14ac:dyDescent="0.45">
      <c r="B171" s="366">
        <v>100000000874</v>
      </c>
      <c r="C171" s="367">
        <v>0</v>
      </c>
      <c r="D171" s="368" t="s">
        <v>193</v>
      </c>
      <c r="E171" s="368" t="s">
        <v>202</v>
      </c>
      <c r="F171" s="369">
        <v>714590</v>
      </c>
      <c r="G171" s="369">
        <v>-54182.57</v>
      </c>
      <c r="H171" s="369">
        <v>660407.43000000005</v>
      </c>
      <c r="J171" s="518" t="s">
        <v>902</v>
      </c>
      <c r="K171" s="518"/>
      <c r="L171" s="518"/>
      <c r="M171" s="518"/>
      <c r="N171" s="518"/>
      <c r="O171" s="518"/>
      <c r="P171" s="518"/>
      <c r="Q171" s="518"/>
    </row>
    <row r="172" spans="2:17" s="368" customFormat="1" ht="18.75" x14ac:dyDescent="0.45">
      <c r="B172" s="366">
        <v>100000001024</v>
      </c>
      <c r="C172" s="367">
        <v>0</v>
      </c>
      <c r="D172" s="368" t="s">
        <v>203</v>
      </c>
      <c r="E172" s="368" t="s">
        <v>204</v>
      </c>
      <c r="F172" s="369">
        <v>803600</v>
      </c>
      <c r="G172" s="369">
        <v>-57418.09</v>
      </c>
      <c r="H172" s="369">
        <v>746181.91</v>
      </c>
      <c r="J172" s="518" t="s">
        <v>902</v>
      </c>
      <c r="K172" s="518"/>
      <c r="L172" s="518"/>
      <c r="M172" s="518"/>
      <c r="N172" s="518"/>
      <c r="O172" s="518"/>
      <c r="P172" s="518"/>
      <c r="Q172" s="518"/>
    </row>
    <row r="173" spans="2:17" s="368" customFormat="1" ht="18.75" x14ac:dyDescent="0.45">
      <c r="B173" s="366">
        <v>100000001025</v>
      </c>
      <c r="C173" s="367">
        <v>0</v>
      </c>
      <c r="D173" s="368" t="s">
        <v>205</v>
      </c>
      <c r="E173" s="368" t="s">
        <v>206</v>
      </c>
      <c r="F173" s="369">
        <v>791180</v>
      </c>
      <c r="G173" s="369">
        <v>-57179.28</v>
      </c>
      <c r="H173" s="369">
        <v>734000.72</v>
      </c>
      <c r="J173" s="518" t="s">
        <v>902</v>
      </c>
      <c r="K173" s="518"/>
      <c r="L173" s="518"/>
      <c r="M173" s="518"/>
      <c r="N173" s="518"/>
      <c r="O173" s="518"/>
      <c r="P173" s="518"/>
      <c r="Q173" s="518"/>
    </row>
    <row r="174" spans="2:17" s="120" customFormat="1" ht="24" x14ac:dyDescent="0.55000000000000004">
      <c r="B174" s="122">
        <v>100000001027</v>
      </c>
      <c r="C174" s="123">
        <v>0</v>
      </c>
      <c r="D174" s="120" t="s">
        <v>207</v>
      </c>
      <c r="E174" s="120" t="s">
        <v>208</v>
      </c>
      <c r="F174" s="121">
        <v>16336150</v>
      </c>
      <c r="G174" s="121">
        <v>-1100274.75</v>
      </c>
      <c r="H174" s="121">
        <v>15235875.25</v>
      </c>
      <c r="J174" s="136">
        <v>2562</v>
      </c>
      <c r="K174" s="527" t="s">
        <v>1129</v>
      </c>
      <c r="L174" s="528"/>
      <c r="M174" s="528"/>
      <c r="N174" s="528"/>
      <c r="O174" s="528"/>
      <c r="P174" s="529"/>
    </row>
    <row r="175" spans="2:17" s="368" customFormat="1" ht="18.75" x14ac:dyDescent="0.45">
      <c r="B175" s="366">
        <v>100000001061</v>
      </c>
      <c r="C175" s="367">
        <v>0</v>
      </c>
      <c r="D175" s="368" t="s">
        <v>209</v>
      </c>
      <c r="E175" s="368" t="s">
        <v>210</v>
      </c>
      <c r="F175" s="369">
        <v>741500</v>
      </c>
      <c r="G175" s="369">
        <v>-50448.18</v>
      </c>
      <c r="H175" s="369">
        <v>691051.82</v>
      </c>
      <c r="J175" s="518" t="s">
        <v>902</v>
      </c>
      <c r="K175" s="518"/>
      <c r="L175" s="518"/>
      <c r="M175" s="518"/>
      <c r="N175" s="518"/>
      <c r="O175" s="518"/>
      <c r="P175" s="518"/>
      <c r="Q175" s="518"/>
    </row>
    <row r="176" spans="2:17" s="368" customFormat="1" ht="18.75" x14ac:dyDescent="0.45">
      <c r="B176" s="366">
        <v>100000001062</v>
      </c>
      <c r="C176" s="367">
        <v>0</v>
      </c>
      <c r="D176" s="368" t="s">
        <v>209</v>
      </c>
      <c r="E176" s="368" t="s">
        <v>211</v>
      </c>
      <c r="F176" s="369">
        <v>737360</v>
      </c>
      <c r="G176" s="369">
        <v>-50166.51</v>
      </c>
      <c r="H176" s="369">
        <v>687193.49</v>
      </c>
      <c r="J176" s="518" t="s">
        <v>902</v>
      </c>
      <c r="K176" s="518"/>
      <c r="L176" s="518"/>
      <c r="M176" s="518"/>
      <c r="N176" s="518"/>
      <c r="O176" s="518"/>
      <c r="P176" s="518"/>
      <c r="Q176" s="518"/>
    </row>
    <row r="177" spans="2:20" s="368" customFormat="1" ht="18.75" x14ac:dyDescent="0.45">
      <c r="B177" s="366">
        <v>100000001063</v>
      </c>
      <c r="C177" s="367">
        <v>0</v>
      </c>
      <c r="D177" s="368" t="s">
        <v>209</v>
      </c>
      <c r="E177" s="368" t="s">
        <v>212</v>
      </c>
      <c r="F177" s="369">
        <v>739430</v>
      </c>
      <c r="G177" s="369">
        <v>-50307.34</v>
      </c>
      <c r="H177" s="369">
        <v>689122.66</v>
      </c>
      <c r="J177" s="518" t="s">
        <v>902</v>
      </c>
      <c r="K177" s="518"/>
      <c r="L177" s="518"/>
      <c r="M177" s="518"/>
      <c r="N177" s="518"/>
      <c r="O177" s="518"/>
      <c r="P177" s="518"/>
      <c r="Q177" s="518"/>
    </row>
    <row r="178" spans="2:20" s="368" customFormat="1" ht="18.75" x14ac:dyDescent="0.45">
      <c r="B178" s="366">
        <v>100000001064</v>
      </c>
      <c r="C178" s="367">
        <v>0</v>
      </c>
      <c r="D178" s="368" t="s">
        <v>209</v>
      </c>
      <c r="E178" s="368" t="s">
        <v>213</v>
      </c>
      <c r="F178" s="369">
        <v>749780</v>
      </c>
      <c r="G178" s="369">
        <v>-51011.51</v>
      </c>
      <c r="H178" s="369">
        <v>698768.49</v>
      </c>
      <c r="J178" s="518" t="s">
        <v>902</v>
      </c>
      <c r="K178" s="518"/>
      <c r="L178" s="518"/>
      <c r="M178" s="518"/>
      <c r="N178" s="518"/>
      <c r="O178" s="518"/>
      <c r="P178" s="518"/>
      <c r="Q178" s="518"/>
    </row>
    <row r="179" spans="2:20" s="368" customFormat="1" ht="18.75" x14ac:dyDescent="0.45">
      <c r="B179" s="366">
        <v>100000001065</v>
      </c>
      <c r="C179" s="367">
        <v>0</v>
      </c>
      <c r="D179" s="368" t="s">
        <v>214</v>
      </c>
      <c r="E179" s="368" t="s">
        <v>215</v>
      </c>
      <c r="F179" s="369">
        <v>755990</v>
      </c>
      <c r="G179" s="369">
        <v>-48955</v>
      </c>
      <c r="H179" s="369">
        <v>707035</v>
      </c>
      <c r="J179" s="518" t="s">
        <v>902</v>
      </c>
      <c r="K179" s="518"/>
      <c r="L179" s="518"/>
      <c r="M179" s="518"/>
      <c r="N179" s="518"/>
      <c r="O179" s="518"/>
      <c r="P179" s="518"/>
      <c r="Q179" s="518"/>
    </row>
    <row r="180" spans="2:20" s="376" customFormat="1" ht="22.9" customHeight="1" x14ac:dyDescent="0.45">
      <c r="B180" s="374">
        <v>100000001066</v>
      </c>
      <c r="C180" s="375">
        <v>0</v>
      </c>
      <c r="D180" s="376" t="s">
        <v>216</v>
      </c>
      <c r="E180" s="376" t="s">
        <v>217</v>
      </c>
      <c r="F180" s="377">
        <v>3209000</v>
      </c>
      <c r="G180" s="377">
        <v>-377029.31</v>
      </c>
      <c r="H180" s="377">
        <v>2831970.69</v>
      </c>
      <c r="J180" s="517" t="s">
        <v>901</v>
      </c>
      <c r="K180" s="517"/>
      <c r="L180" s="517"/>
      <c r="M180" s="517"/>
      <c r="N180" s="517"/>
      <c r="O180" s="517"/>
      <c r="P180" s="517"/>
      <c r="Q180" s="517"/>
      <c r="R180" s="517"/>
      <c r="S180" s="517"/>
      <c r="T180" s="517"/>
    </row>
    <row r="181" spans="2:20" s="376" customFormat="1" ht="22.9" customHeight="1" x14ac:dyDescent="0.45">
      <c r="B181" s="374">
        <v>100000001070</v>
      </c>
      <c r="C181" s="375">
        <v>0</v>
      </c>
      <c r="D181" s="376" t="s">
        <v>218</v>
      </c>
      <c r="E181" s="376" t="s">
        <v>219</v>
      </c>
      <c r="F181" s="377">
        <v>3727000</v>
      </c>
      <c r="G181" s="377">
        <v>-444001.33</v>
      </c>
      <c r="H181" s="377">
        <v>3282998.67</v>
      </c>
      <c r="J181" s="517" t="s">
        <v>901</v>
      </c>
      <c r="K181" s="517"/>
      <c r="L181" s="517"/>
      <c r="M181" s="517"/>
      <c r="N181" s="517"/>
      <c r="O181" s="517"/>
      <c r="P181" s="517"/>
      <c r="Q181" s="517"/>
      <c r="R181" s="517"/>
      <c r="S181" s="517"/>
      <c r="T181" s="517"/>
    </row>
    <row r="182" spans="2:20" s="376" customFormat="1" ht="22.9" customHeight="1" x14ac:dyDescent="0.45">
      <c r="B182" s="374">
        <v>100000001072</v>
      </c>
      <c r="C182" s="375">
        <v>0</v>
      </c>
      <c r="D182" s="376" t="s">
        <v>218</v>
      </c>
      <c r="E182" s="376" t="s">
        <v>220</v>
      </c>
      <c r="F182" s="377">
        <v>3999000</v>
      </c>
      <c r="G182" s="377">
        <v>-476404.97</v>
      </c>
      <c r="H182" s="377">
        <v>3522595.03</v>
      </c>
      <c r="J182" s="517" t="s">
        <v>901</v>
      </c>
      <c r="K182" s="517"/>
      <c r="L182" s="517"/>
      <c r="M182" s="517"/>
      <c r="N182" s="517"/>
      <c r="O182" s="517"/>
      <c r="P182" s="517"/>
      <c r="Q182" s="517"/>
      <c r="R182" s="517"/>
      <c r="S182" s="517"/>
      <c r="T182" s="517"/>
    </row>
    <row r="183" spans="2:20" s="376" customFormat="1" ht="22.9" customHeight="1" x14ac:dyDescent="0.45">
      <c r="B183" s="374">
        <v>100000001141</v>
      </c>
      <c r="C183" s="375">
        <v>0</v>
      </c>
      <c r="D183" s="376" t="s">
        <v>221</v>
      </c>
      <c r="E183" s="376" t="s">
        <v>222</v>
      </c>
      <c r="F183" s="377">
        <v>2482500</v>
      </c>
      <c r="G183" s="377">
        <v>-254356.19</v>
      </c>
      <c r="H183" s="377">
        <v>2228143.81</v>
      </c>
      <c r="J183" s="517" t="s">
        <v>901</v>
      </c>
      <c r="K183" s="517"/>
      <c r="L183" s="517"/>
      <c r="M183" s="517"/>
      <c r="N183" s="517"/>
      <c r="O183" s="517"/>
      <c r="P183" s="517"/>
      <c r="Q183" s="517"/>
      <c r="R183" s="517"/>
      <c r="S183" s="517"/>
      <c r="T183" s="517"/>
    </row>
    <row r="184" spans="2:20" s="376" customFormat="1" ht="22.9" customHeight="1" x14ac:dyDescent="0.45">
      <c r="B184" s="374">
        <v>100000001142</v>
      </c>
      <c r="C184" s="375">
        <v>0</v>
      </c>
      <c r="D184" s="376" t="s">
        <v>221</v>
      </c>
      <c r="E184" s="376" t="s">
        <v>223</v>
      </c>
      <c r="F184" s="377">
        <v>2482500</v>
      </c>
      <c r="G184" s="377">
        <v>-254356.19</v>
      </c>
      <c r="H184" s="377">
        <v>2228143.81</v>
      </c>
      <c r="J184" s="517" t="s">
        <v>901</v>
      </c>
      <c r="K184" s="517"/>
      <c r="L184" s="517"/>
      <c r="M184" s="517"/>
      <c r="N184" s="517"/>
      <c r="O184" s="517"/>
      <c r="P184" s="517"/>
      <c r="Q184" s="517"/>
      <c r="R184" s="517"/>
      <c r="S184" s="517"/>
      <c r="T184" s="517"/>
    </row>
    <row r="185" spans="2:20" s="376" customFormat="1" ht="18.75" x14ac:dyDescent="0.45">
      <c r="B185" s="374">
        <v>100000001173</v>
      </c>
      <c r="C185" s="375">
        <v>0</v>
      </c>
      <c r="D185" s="376" t="s">
        <v>224</v>
      </c>
      <c r="E185" s="376" t="s">
        <v>225</v>
      </c>
      <c r="F185" s="377">
        <v>469900</v>
      </c>
      <c r="G185" s="377">
        <v>-36304.6</v>
      </c>
      <c r="H185" s="377">
        <v>433595.4</v>
      </c>
      <c r="J185" s="524" t="s">
        <v>904</v>
      </c>
      <c r="K185" s="525"/>
      <c r="L185" s="525"/>
      <c r="M185" s="525"/>
      <c r="N185" s="525"/>
      <c r="O185" s="525"/>
      <c r="P185" s="525"/>
      <c r="Q185" s="526"/>
    </row>
    <row r="186" spans="2:20" s="376" customFormat="1" ht="18.75" x14ac:dyDescent="0.45">
      <c r="B186" s="374">
        <v>100000001174</v>
      </c>
      <c r="C186" s="375">
        <v>0</v>
      </c>
      <c r="D186" s="376" t="s">
        <v>226</v>
      </c>
      <c r="E186" s="376" t="s">
        <v>227</v>
      </c>
      <c r="F186" s="377">
        <v>469900</v>
      </c>
      <c r="G186" s="377">
        <v>-36433.339999999997</v>
      </c>
      <c r="H186" s="377">
        <v>433466.66</v>
      </c>
      <c r="J186" s="524" t="s">
        <v>904</v>
      </c>
      <c r="K186" s="525"/>
      <c r="L186" s="525"/>
      <c r="M186" s="525"/>
      <c r="N186" s="525"/>
      <c r="O186" s="525"/>
      <c r="P186" s="525"/>
      <c r="Q186" s="526"/>
    </row>
    <row r="187" spans="2:20" s="376" customFormat="1" ht="18.75" x14ac:dyDescent="0.45">
      <c r="B187" s="374">
        <v>100000001175</v>
      </c>
      <c r="C187" s="375">
        <v>0</v>
      </c>
      <c r="D187" s="376" t="s">
        <v>224</v>
      </c>
      <c r="E187" s="376" t="s">
        <v>228</v>
      </c>
      <c r="F187" s="377">
        <v>469900</v>
      </c>
      <c r="G187" s="377">
        <v>-36304.6</v>
      </c>
      <c r="H187" s="377">
        <v>433595.4</v>
      </c>
      <c r="J187" s="524" t="s">
        <v>904</v>
      </c>
      <c r="K187" s="525"/>
      <c r="L187" s="525"/>
      <c r="M187" s="525"/>
      <c r="N187" s="525"/>
      <c r="O187" s="525"/>
      <c r="P187" s="525"/>
      <c r="Q187" s="526"/>
    </row>
    <row r="188" spans="2:20" s="376" customFormat="1" ht="18.75" x14ac:dyDescent="0.45">
      <c r="B188" s="374">
        <v>100000001176</v>
      </c>
      <c r="C188" s="375">
        <v>0</v>
      </c>
      <c r="D188" s="376" t="s">
        <v>224</v>
      </c>
      <c r="E188" s="376" t="s">
        <v>229</v>
      </c>
      <c r="F188" s="377">
        <v>469900</v>
      </c>
      <c r="G188" s="377">
        <v>-36304.6</v>
      </c>
      <c r="H188" s="377">
        <v>433595.4</v>
      </c>
      <c r="J188" s="524" t="s">
        <v>904</v>
      </c>
      <c r="K188" s="525"/>
      <c r="L188" s="525"/>
      <c r="M188" s="525"/>
      <c r="N188" s="525"/>
      <c r="O188" s="525"/>
      <c r="P188" s="525"/>
      <c r="Q188" s="526"/>
    </row>
    <row r="189" spans="2:20" s="376" customFormat="1" ht="18.75" x14ac:dyDescent="0.45">
      <c r="B189" s="374">
        <v>100000001177</v>
      </c>
      <c r="C189" s="375">
        <v>0</v>
      </c>
      <c r="D189" s="376" t="s">
        <v>224</v>
      </c>
      <c r="E189" s="376" t="s">
        <v>230</v>
      </c>
      <c r="F189" s="377">
        <v>469900</v>
      </c>
      <c r="G189" s="377">
        <v>-36304.6</v>
      </c>
      <c r="H189" s="377">
        <v>433595.4</v>
      </c>
      <c r="I189" s="377"/>
      <c r="J189" s="524" t="s">
        <v>904</v>
      </c>
      <c r="K189" s="525"/>
      <c r="L189" s="525"/>
      <c r="M189" s="525"/>
      <c r="N189" s="525"/>
      <c r="O189" s="525"/>
      <c r="P189" s="525"/>
      <c r="Q189" s="526"/>
    </row>
    <row r="190" spans="2:20" x14ac:dyDescent="0.2">
      <c r="F190" s="117"/>
      <c r="G190" s="117"/>
      <c r="H190" s="117"/>
    </row>
    <row r="191" spans="2:20" s="155" customFormat="1" ht="18.75" x14ac:dyDescent="0.45">
      <c r="B191" s="153">
        <v>100000001244</v>
      </c>
      <c r="C191" s="154">
        <v>0</v>
      </c>
      <c r="D191" s="155" t="s">
        <v>231</v>
      </c>
      <c r="E191" s="155" t="s">
        <v>232</v>
      </c>
      <c r="F191" s="156">
        <v>3987500</v>
      </c>
      <c r="G191" s="156">
        <v>-275301.37</v>
      </c>
      <c r="H191" s="156">
        <v>3712198.63</v>
      </c>
      <c r="J191" s="530" t="s">
        <v>864</v>
      </c>
      <c r="K191" s="530"/>
      <c r="L191" s="530"/>
      <c r="M191" s="530"/>
      <c r="N191" s="530"/>
      <c r="O191" s="530"/>
      <c r="P191" s="530"/>
      <c r="Q191" s="530"/>
      <c r="R191" s="530"/>
      <c r="S191" s="530"/>
      <c r="T191" s="530"/>
    </row>
    <row r="192" spans="2:20" s="155" customFormat="1" ht="18.75" x14ac:dyDescent="0.45">
      <c r="B192" s="153">
        <v>100000001246</v>
      </c>
      <c r="C192" s="154">
        <v>0</v>
      </c>
      <c r="D192" s="155" t="s">
        <v>231</v>
      </c>
      <c r="E192" s="155" t="s">
        <v>233</v>
      </c>
      <c r="F192" s="156">
        <v>4711500</v>
      </c>
      <c r="G192" s="156">
        <v>-325287.12</v>
      </c>
      <c r="H192" s="156">
        <v>4386212.88</v>
      </c>
      <c r="J192" s="530" t="s">
        <v>864</v>
      </c>
      <c r="K192" s="530"/>
      <c r="L192" s="530"/>
      <c r="M192" s="530"/>
      <c r="N192" s="530"/>
      <c r="O192" s="530"/>
      <c r="P192" s="530"/>
      <c r="Q192" s="530"/>
      <c r="R192" s="530"/>
      <c r="S192" s="530"/>
      <c r="T192" s="530"/>
    </row>
    <row r="193" spans="2:20" s="155" customFormat="1" ht="18.75" x14ac:dyDescent="0.45">
      <c r="B193" s="153">
        <v>100000001249</v>
      </c>
      <c r="C193" s="154">
        <v>0</v>
      </c>
      <c r="D193" s="155" t="s">
        <v>234</v>
      </c>
      <c r="E193" s="155" t="s">
        <v>235</v>
      </c>
      <c r="F193" s="156">
        <v>3748500</v>
      </c>
      <c r="G193" s="156">
        <v>-238260.82</v>
      </c>
      <c r="H193" s="156">
        <v>3510239.18</v>
      </c>
      <c r="J193" s="530" t="s">
        <v>864</v>
      </c>
      <c r="K193" s="530"/>
      <c r="L193" s="530"/>
      <c r="M193" s="530"/>
      <c r="N193" s="530"/>
      <c r="O193" s="530"/>
      <c r="P193" s="530"/>
      <c r="Q193" s="530"/>
      <c r="R193" s="530"/>
      <c r="S193" s="530"/>
      <c r="T193" s="530"/>
    </row>
    <row r="194" spans="2:20" s="155" customFormat="1" ht="18.75" x14ac:dyDescent="0.45">
      <c r="B194" s="153">
        <v>100000001250</v>
      </c>
      <c r="C194" s="154">
        <v>0</v>
      </c>
      <c r="D194" s="155" t="s">
        <v>234</v>
      </c>
      <c r="E194" s="155" t="s">
        <v>236</v>
      </c>
      <c r="F194" s="156">
        <v>11028500</v>
      </c>
      <c r="G194" s="156">
        <v>-700989.59</v>
      </c>
      <c r="H194" s="156">
        <v>10327510.41</v>
      </c>
      <c r="J194" s="530" t="s">
        <v>864</v>
      </c>
      <c r="K194" s="530"/>
      <c r="L194" s="530"/>
      <c r="M194" s="530"/>
      <c r="N194" s="530"/>
      <c r="O194" s="530"/>
      <c r="P194" s="530"/>
      <c r="Q194" s="530"/>
      <c r="R194" s="530"/>
      <c r="S194" s="530"/>
      <c r="T194" s="530"/>
    </row>
    <row r="195" spans="2:20" x14ac:dyDescent="0.2">
      <c r="B195" s="132">
        <v>100000001696</v>
      </c>
      <c r="C195" s="134">
        <v>0</v>
      </c>
      <c r="D195" s="133" t="s">
        <v>237</v>
      </c>
      <c r="E195" s="133" t="s">
        <v>238</v>
      </c>
      <c r="F195" s="135">
        <v>4530000</v>
      </c>
      <c r="G195" s="135">
        <v>-63295.89</v>
      </c>
      <c r="H195" s="117">
        <v>4466704.1100000003</v>
      </c>
      <c r="J195" s="118" t="s">
        <v>1246</v>
      </c>
    </row>
    <row r="196" spans="2:20" s="368" customFormat="1" ht="18.75" x14ac:dyDescent="0.45">
      <c r="B196" s="366">
        <v>100000001697</v>
      </c>
      <c r="C196" s="367">
        <v>0</v>
      </c>
      <c r="D196" s="368" t="s">
        <v>239</v>
      </c>
      <c r="E196" s="368" t="s">
        <v>240</v>
      </c>
      <c r="F196" s="369">
        <v>4173750</v>
      </c>
      <c r="G196" s="369">
        <v>-105201.37</v>
      </c>
      <c r="H196" s="369">
        <v>4068548.63</v>
      </c>
      <c r="J196" s="518" t="s">
        <v>908</v>
      </c>
      <c r="K196" s="518"/>
      <c r="L196" s="518"/>
      <c r="M196" s="518"/>
      <c r="N196" s="518"/>
      <c r="O196" s="518"/>
      <c r="P196" s="518"/>
      <c r="Q196" s="518"/>
    </row>
    <row r="197" spans="2:20" s="368" customFormat="1" ht="18.75" x14ac:dyDescent="0.45">
      <c r="B197" s="366">
        <v>100000001697</v>
      </c>
      <c r="C197" s="367">
        <v>1</v>
      </c>
      <c r="D197" s="368" t="s">
        <v>239</v>
      </c>
      <c r="E197" s="368" t="s">
        <v>240</v>
      </c>
      <c r="F197" s="369">
        <v>596250</v>
      </c>
      <c r="G197" s="369">
        <v>-596249</v>
      </c>
      <c r="H197" s="368">
        <v>1</v>
      </c>
      <c r="J197" s="518" t="s">
        <v>908</v>
      </c>
      <c r="K197" s="518"/>
      <c r="L197" s="518"/>
      <c r="M197" s="518"/>
      <c r="N197" s="518"/>
      <c r="O197" s="518"/>
      <c r="P197" s="518"/>
      <c r="Q197" s="518"/>
    </row>
    <row r="198" spans="2:20" s="155" customFormat="1" ht="18.75" x14ac:dyDescent="0.45">
      <c r="B198" s="153">
        <v>100000001718</v>
      </c>
      <c r="C198" s="154">
        <v>0</v>
      </c>
      <c r="D198" s="155" t="s">
        <v>241</v>
      </c>
      <c r="E198" s="155" t="s">
        <v>242</v>
      </c>
      <c r="F198" s="156">
        <v>3110454.89</v>
      </c>
      <c r="G198" s="156">
        <v>-54539.48</v>
      </c>
      <c r="H198" s="156">
        <v>3055915.41</v>
      </c>
      <c r="J198" s="530" t="s">
        <v>862</v>
      </c>
      <c r="K198" s="530"/>
      <c r="L198" s="530"/>
      <c r="M198" s="530"/>
      <c r="N198" s="530"/>
      <c r="O198" s="530"/>
      <c r="P198" s="530"/>
      <c r="Q198" s="530"/>
      <c r="R198" s="530"/>
      <c r="S198" s="530"/>
      <c r="T198" s="530"/>
    </row>
    <row r="199" spans="2:20" s="155" customFormat="1" ht="18.75" x14ac:dyDescent="0.45">
      <c r="B199" s="153">
        <v>100000001719</v>
      </c>
      <c r="C199" s="154">
        <v>0</v>
      </c>
      <c r="D199" s="155" t="s">
        <v>241</v>
      </c>
      <c r="E199" s="155" t="s">
        <v>243</v>
      </c>
      <c r="F199" s="156">
        <v>1278758</v>
      </c>
      <c r="G199" s="156">
        <v>-11211.03</v>
      </c>
      <c r="H199" s="156">
        <v>1267546.97</v>
      </c>
      <c r="J199" s="530" t="s">
        <v>862</v>
      </c>
      <c r="K199" s="530"/>
      <c r="L199" s="530"/>
      <c r="M199" s="530"/>
      <c r="N199" s="530"/>
      <c r="O199" s="530"/>
      <c r="P199" s="530"/>
      <c r="Q199" s="530"/>
      <c r="R199" s="530"/>
      <c r="S199" s="530"/>
      <c r="T199" s="530"/>
    </row>
    <row r="200" spans="2:20" s="155" customFormat="1" ht="18.75" x14ac:dyDescent="0.45">
      <c r="B200" s="153">
        <v>100000001720</v>
      </c>
      <c r="C200" s="154">
        <v>0</v>
      </c>
      <c r="D200" s="155" t="s">
        <v>241</v>
      </c>
      <c r="E200" s="155" t="s">
        <v>244</v>
      </c>
      <c r="F200" s="156">
        <v>1442032.91</v>
      </c>
      <c r="G200" s="156">
        <v>-12642.48</v>
      </c>
      <c r="H200" s="156">
        <v>1429390.43</v>
      </c>
      <c r="J200" s="530" t="s">
        <v>862</v>
      </c>
      <c r="K200" s="530"/>
      <c r="L200" s="530"/>
      <c r="M200" s="530"/>
      <c r="N200" s="530"/>
      <c r="O200" s="530"/>
      <c r="P200" s="530"/>
      <c r="Q200" s="530"/>
      <c r="R200" s="530"/>
      <c r="S200" s="530"/>
      <c r="T200" s="530"/>
    </row>
    <row r="201" spans="2:20" s="155" customFormat="1" ht="18.75" x14ac:dyDescent="0.45">
      <c r="B201" s="153">
        <v>100000001721</v>
      </c>
      <c r="C201" s="154">
        <v>0</v>
      </c>
      <c r="D201" s="155" t="s">
        <v>241</v>
      </c>
      <c r="E201" s="155" t="s">
        <v>245</v>
      </c>
      <c r="F201" s="156">
        <v>1882780.34</v>
      </c>
      <c r="G201" s="156">
        <v>-33013.129999999997</v>
      </c>
      <c r="H201" s="156">
        <v>1849767.21</v>
      </c>
      <c r="J201" s="530" t="s">
        <v>862</v>
      </c>
      <c r="K201" s="530"/>
      <c r="L201" s="530"/>
      <c r="M201" s="530"/>
      <c r="N201" s="530"/>
      <c r="O201" s="530"/>
      <c r="P201" s="530"/>
      <c r="Q201" s="530"/>
      <c r="R201" s="530"/>
      <c r="S201" s="530"/>
      <c r="T201" s="530"/>
    </row>
    <row r="202" spans="2:20" s="155" customFormat="1" ht="18.75" x14ac:dyDescent="0.45">
      <c r="B202" s="153">
        <v>100000001722</v>
      </c>
      <c r="C202" s="154">
        <v>0</v>
      </c>
      <c r="D202" s="155" t="s">
        <v>241</v>
      </c>
      <c r="E202" s="155" t="s">
        <v>246</v>
      </c>
      <c r="F202" s="156">
        <v>708870.96</v>
      </c>
      <c r="G202" s="156">
        <v>-6214.76</v>
      </c>
      <c r="H202" s="156">
        <v>702656.2</v>
      </c>
      <c r="J202" s="530" t="s">
        <v>862</v>
      </c>
      <c r="K202" s="530"/>
      <c r="L202" s="530"/>
      <c r="M202" s="530"/>
      <c r="N202" s="530"/>
      <c r="O202" s="530"/>
      <c r="P202" s="530"/>
      <c r="Q202" s="530"/>
      <c r="R202" s="530"/>
      <c r="S202" s="530"/>
      <c r="T202" s="530"/>
    </row>
    <row r="203" spans="2:20" s="155" customFormat="1" ht="18.75" x14ac:dyDescent="0.45">
      <c r="B203" s="153">
        <v>100000001727</v>
      </c>
      <c r="C203" s="154">
        <v>0</v>
      </c>
      <c r="D203" s="155" t="s">
        <v>247</v>
      </c>
      <c r="E203" s="155" t="s">
        <v>248</v>
      </c>
      <c r="F203" s="156">
        <v>3940000</v>
      </c>
      <c r="G203" s="156">
        <v>-24179.73</v>
      </c>
      <c r="H203" s="156">
        <v>3915820.27</v>
      </c>
      <c r="J203" s="530" t="s">
        <v>862</v>
      </c>
      <c r="K203" s="530"/>
      <c r="L203" s="530"/>
      <c r="M203" s="530"/>
      <c r="N203" s="530"/>
      <c r="O203" s="530"/>
      <c r="P203" s="530"/>
      <c r="Q203" s="530"/>
      <c r="R203" s="530"/>
      <c r="S203" s="530"/>
      <c r="T203" s="530"/>
    </row>
    <row r="204" spans="2:20" s="155" customFormat="1" ht="18.75" x14ac:dyDescent="0.45">
      <c r="B204" s="153">
        <v>100000001728</v>
      </c>
      <c r="C204" s="154">
        <v>0</v>
      </c>
      <c r="D204" s="155" t="s">
        <v>247</v>
      </c>
      <c r="E204" s="155" t="s">
        <v>249</v>
      </c>
      <c r="F204" s="156">
        <v>3940000</v>
      </c>
      <c r="G204" s="156">
        <v>-24179.73</v>
      </c>
      <c r="H204" s="156">
        <v>3915820.27</v>
      </c>
      <c r="J204" s="530" t="s">
        <v>862</v>
      </c>
      <c r="K204" s="530"/>
      <c r="L204" s="530"/>
      <c r="M204" s="530"/>
      <c r="N204" s="530"/>
      <c r="O204" s="530"/>
      <c r="P204" s="530"/>
      <c r="Q204" s="530"/>
      <c r="R204" s="530"/>
      <c r="S204" s="530"/>
      <c r="T204" s="530"/>
    </row>
    <row r="205" spans="2:20" s="155" customFormat="1" ht="18.75" x14ac:dyDescent="0.2">
      <c r="B205" s="153">
        <v>100000001729</v>
      </c>
      <c r="C205" s="154">
        <v>0</v>
      </c>
      <c r="D205" s="155" t="s">
        <v>250</v>
      </c>
      <c r="E205" s="155" t="s">
        <v>208</v>
      </c>
      <c r="F205" s="156">
        <v>29970000</v>
      </c>
      <c r="G205" s="156">
        <v>-320227.40000000002</v>
      </c>
      <c r="H205" s="156">
        <v>29649772.600000001</v>
      </c>
      <c r="J205" s="378" t="s">
        <v>1251</v>
      </c>
      <c r="K205" s="379"/>
      <c r="L205" s="379"/>
      <c r="M205" s="379"/>
      <c r="N205" s="379"/>
      <c r="O205" s="379"/>
      <c r="P205" s="379"/>
      <c r="Q205" s="379"/>
      <c r="R205" s="379"/>
      <c r="S205" s="379"/>
      <c r="T205" s="379"/>
    </row>
    <row r="206" spans="2:20" s="155" customFormat="1" ht="18.600000000000001" customHeight="1" x14ac:dyDescent="0.4">
      <c r="B206" s="153">
        <v>100000001825</v>
      </c>
      <c r="C206" s="154">
        <v>0</v>
      </c>
      <c r="D206" s="155" t="s">
        <v>251</v>
      </c>
      <c r="E206" s="155" t="s">
        <v>252</v>
      </c>
      <c r="F206" s="156">
        <v>3070000</v>
      </c>
      <c r="G206" s="156">
        <v>-6728.77</v>
      </c>
      <c r="H206" s="156">
        <v>3063271.23</v>
      </c>
      <c r="I206" s="156"/>
      <c r="J206" s="531" t="s">
        <v>899</v>
      </c>
      <c r="K206" s="531"/>
      <c r="L206" s="531"/>
      <c r="M206" s="531"/>
      <c r="N206" s="531"/>
      <c r="O206" s="531"/>
      <c r="P206" s="531"/>
      <c r="Q206" s="531"/>
      <c r="R206" s="531"/>
      <c r="S206" s="531"/>
      <c r="T206" s="531"/>
    </row>
    <row r="208" spans="2:20" x14ac:dyDescent="0.2">
      <c r="B208" s="115" t="s">
        <v>253</v>
      </c>
      <c r="F208" s="117">
        <v>378679558.77999997</v>
      </c>
      <c r="G208" s="117">
        <v>-128626748.09</v>
      </c>
      <c r="H208" s="117">
        <v>250052810.69</v>
      </c>
    </row>
    <row r="210" spans="2:8" x14ac:dyDescent="0.2">
      <c r="B210" s="115" t="s">
        <v>254</v>
      </c>
      <c r="F210" s="117">
        <v>378679558.77999997</v>
      </c>
      <c r="G210" s="117">
        <v>-128626748.09</v>
      </c>
      <c r="H210" s="117">
        <v>250052810.69</v>
      </c>
    </row>
    <row r="212" spans="2:8" x14ac:dyDescent="0.2">
      <c r="B212" s="115" t="s">
        <v>47</v>
      </c>
      <c r="F212" s="117">
        <v>378679558.77999997</v>
      </c>
      <c r="G212" s="117">
        <v>-128626748.09</v>
      </c>
      <c r="H212" s="117">
        <v>250052810.69</v>
      </c>
    </row>
    <row r="214" spans="2:8" x14ac:dyDescent="0.2">
      <c r="B214" s="115" t="s">
        <v>48</v>
      </c>
      <c r="F214" s="117">
        <v>378679558.77999997</v>
      </c>
      <c r="G214" s="117">
        <v>-128626748.09</v>
      </c>
      <c r="H214" s="117">
        <v>250052810.69</v>
      </c>
    </row>
    <row r="216" spans="2:8" x14ac:dyDescent="0.2">
      <c r="B216" s="115" t="s">
        <v>49</v>
      </c>
      <c r="F216" s="117">
        <v>378679558.77999997</v>
      </c>
      <c r="G216" s="117">
        <v>-128626748.09</v>
      </c>
      <c r="H216" s="117">
        <v>250052810.69</v>
      </c>
    </row>
  </sheetData>
  <mergeCells count="133">
    <mergeCell ref="J204:T204"/>
    <mergeCell ref="J206:T206"/>
    <mergeCell ref="J191:T191"/>
    <mergeCell ref="J192:T192"/>
    <mergeCell ref="J193:T193"/>
    <mergeCell ref="J194:T194"/>
    <mergeCell ref="J198:T198"/>
    <mergeCell ref="J199:T199"/>
    <mergeCell ref="J200:T200"/>
    <mergeCell ref="J201:T201"/>
    <mergeCell ref="J202:T202"/>
    <mergeCell ref="J203:T203"/>
    <mergeCell ref="J197:Q197"/>
    <mergeCell ref="J196:Q196"/>
    <mergeCell ref="J185:Q185"/>
    <mergeCell ref="J186:Q186"/>
    <mergeCell ref="J187:Q187"/>
    <mergeCell ref="J188:Q188"/>
    <mergeCell ref="J189:Q189"/>
    <mergeCell ref="J141:Q141"/>
    <mergeCell ref="J172:Q172"/>
    <mergeCell ref="J173:Q173"/>
    <mergeCell ref="J166:Q166"/>
    <mergeCell ref="J167:Q167"/>
    <mergeCell ref="J168:Q168"/>
    <mergeCell ref="J169:Q169"/>
    <mergeCell ref="J171:Q171"/>
    <mergeCell ref="J161:Q161"/>
    <mergeCell ref="J162:Q162"/>
    <mergeCell ref="J163:Q163"/>
    <mergeCell ref="J164:Q164"/>
    <mergeCell ref="J165:Q165"/>
    <mergeCell ref="J156:Q156"/>
    <mergeCell ref="J157:Q157"/>
    <mergeCell ref="J158:Q158"/>
    <mergeCell ref="K174:P174"/>
    <mergeCell ref="J183:T183"/>
    <mergeCell ref="J184:T184"/>
    <mergeCell ref="J152:Q152"/>
    <mergeCell ref="J135:Q135"/>
    <mergeCell ref="J136:Q136"/>
    <mergeCell ref="J137:Q137"/>
    <mergeCell ref="J138:Q138"/>
    <mergeCell ref="J139:Q139"/>
    <mergeCell ref="J144:Q144"/>
    <mergeCell ref="J145:Q145"/>
    <mergeCell ref="J146:Q146"/>
    <mergeCell ref="J150:Q150"/>
    <mergeCell ref="J140:Q140"/>
    <mergeCell ref="J149:Q149"/>
    <mergeCell ref="J142:Q142"/>
    <mergeCell ref="J143:Q143"/>
    <mergeCell ref="J147:Q147"/>
    <mergeCell ref="J148:Q148"/>
    <mergeCell ref="J181:T181"/>
    <mergeCell ref="J182:T182"/>
    <mergeCell ref="J159:Q159"/>
    <mergeCell ref="J160:Q160"/>
    <mergeCell ref="J180:T180"/>
    <mergeCell ref="J170:Q170"/>
    <mergeCell ref="J178:Q178"/>
    <mergeCell ref="J179:Q179"/>
    <mergeCell ref="J175:Q175"/>
    <mergeCell ref="J176:Q176"/>
    <mergeCell ref="J177:Q177"/>
    <mergeCell ref="J69:R69"/>
    <mergeCell ref="J70:R70"/>
    <mergeCell ref="J75:R75"/>
    <mergeCell ref="J45:Q45"/>
    <mergeCell ref="J108:R108"/>
    <mergeCell ref="J93:R93"/>
    <mergeCell ref="J94:R94"/>
    <mergeCell ref="J91:R91"/>
    <mergeCell ref="J92:R92"/>
    <mergeCell ref="J105:R105"/>
    <mergeCell ref="J106:R106"/>
    <mergeCell ref="J62:R62"/>
    <mergeCell ref="J99:R99"/>
    <mergeCell ref="J100:R100"/>
    <mergeCell ref="J85:R85"/>
    <mergeCell ref="J86:R86"/>
    <mergeCell ref="J66:R66"/>
    <mergeCell ref="J76:R76"/>
    <mergeCell ref="J71:R71"/>
    <mergeCell ref="J72:R72"/>
    <mergeCell ref="J79:R79"/>
    <mergeCell ref="J80:R80"/>
    <mergeCell ref="J123:R123"/>
    <mergeCell ref="J124:R124"/>
    <mergeCell ref="J129:R129"/>
    <mergeCell ref="J130:R130"/>
    <mergeCell ref="J115:R115"/>
    <mergeCell ref="J116:R116"/>
    <mergeCell ref="J109:R109"/>
    <mergeCell ref="J110:R110"/>
    <mergeCell ref="J111:R111"/>
    <mergeCell ref="J112:R112"/>
    <mergeCell ref="K133:S133"/>
    <mergeCell ref="K134:S134"/>
    <mergeCell ref="K117:S117"/>
    <mergeCell ref="K118:S118"/>
    <mergeCell ref="K81:Q81"/>
    <mergeCell ref="J13:P13"/>
    <mergeCell ref="J14:P14"/>
    <mergeCell ref="J15:P15"/>
    <mergeCell ref="J16:P16"/>
    <mergeCell ref="K43:S43"/>
    <mergeCell ref="J19:R19"/>
    <mergeCell ref="J20:R20"/>
    <mergeCell ref="J107:R107"/>
    <mergeCell ref="J21:R21"/>
    <mergeCell ref="J87:R87"/>
    <mergeCell ref="J88:R88"/>
    <mergeCell ref="J97:R97"/>
    <mergeCell ref="J98:R98"/>
    <mergeCell ref="K82:Q82"/>
    <mergeCell ref="K56:S56"/>
    <mergeCell ref="K58:S58"/>
    <mergeCell ref="J65:R65"/>
    <mergeCell ref="K103:O103"/>
    <mergeCell ref="K104:N104"/>
    <mergeCell ref="J23:R23"/>
    <mergeCell ref="J24:R24"/>
    <mergeCell ref="J25:R25"/>
    <mergeCell ref="J26:R26"/>
    <mergeCell ref="J27:R27"/>
    <mergeCell ref="J28:R28"/>
    <mergeCell ref="J59:R59"/>
    <mergeCell ref="J60:R60"/>
    <mergeCell ref="J61:R61"/>
    <mergeCell ref="K37:S37"/>
    <mergeCell ref="K38:S38"/>
    <mergeCell ref="K39:S3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I22" sqref="I22"/>
    </sheetView>
  </sheetViews>
  <sheetFormatPr defaultRowHeight="14.25" x14ac:dyDescent="0.2"/>
  <cols>
    <col min="3" max="3" width="14.125" customWidth="1"/>
    <col min="7" max="7" width="12.75" customWidth="1"/>
    <col min="9" max="9" width="24.625" customWidth="1"/>
    <col min="13" max="15" width="12.375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1205030106</v>
      </c>
      <c r="L9">
        <v>12050800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2">
        <v>100000000279</v>
      </c>
      <c r="E13">
        <v>0</v>
      </c>
      <c r="G13" t="s">
        <v>364</v>
      </c>
      <c r="I13" s="26" t="s">
        <v>365</v>
      </c>
      <c r="M13" s="1">
        <v>320000</v>
      </c>
      <c r="N13" s="1">
        <v>-70136.990000000005</v>
      </c>
      <c r="O13" s="1">
        <v>249863.01</v>
      </c>
    </row>
    <row r="14" spans="1:17" x14ac:dyDescent="0.2">
      <c r="C14" s="128">
        <v>100000000446</v>
      </c>
      <c r="D14" s="129"/>
      <c r="E14" s="129">
        <v>0</v>
      </c>
      <c r="F14" s="129"/>
      <c r="G14" s="129" t="s">
        <v>366</v>
      </c>
      <c r="H14" s="129"/>
      <c r="I14" s="129" t="s">
        <v>367</v>
      </c>
      <c r="J14" s="129"/>
      <c r="K14" s="129"/>
      <c r="L14" s="129"/>
      <c r="M14" s="130">
        <v>479000</v>
      </c>
      <c r="N14" s="130">
        <v>-254571.85</v>
      </c>
      <c r="O14" s="130">
        <v>224428.15</v>
      </c>
      <c r="P14" s="129"/>
      <c r="Q14" s="129" t="s">
        <v>1131</v>
      </c>
    </row>
    <row r="15" spans="1:17" x14ac:dyDescent="0.2">
      <c r="C15" s="2">
        <v>100000000716</v>
      </c>
      <c r="E15">
        <v>0</v>
      </c>
      <c r="G15" t="s">
        <v>368</v>
      </c>
      <c r="I15" s="26" t="s">
        <v>369</v>
      </c>
      <c r="M15" s="1">
        <v>201000</v>
      </c>
      <c r="N15" s="1">
        <v>-48129.86</v>
      </c>
      <c r="O15" s="1">
        <v>152870.14000000001</v>
      </c>
    </row>
    <row r="17" spans="2:15" x14ac:dyDescent="0.2">
      <c r="B17" t="s">
        <v>329</v>
      </c>
      <c r="C17" t="s">
        <v>370</v>
      </c>
      <c r="M17" s="1">
        <v>1000000</v>
      </c>
      <c r="N17" s="1">
        <v>-372838.7</v>
      </c>
      <c r="O17" s="1">
        <v>627161.30000000005</v>
      </c>
    </row>
    <row r="19" spans="2:15" x14ac:dyDescent="0.2">
      <c r="B19" t="s">
        <v>331</v>
      </c>
      <c r="C19" t="s">
        <v>371</v>
      </c>
      <c r="M19" s="1">
        <v>1000000</v>
      </c>
      <c r="N19" s="1">
        <v>-372838.7</v>
      </c>
      <c r="O19" s="1">
        <v>627161.30000000005</v>
      </c>
    </row>
    <row r="21" spans="2:15" x14ac:dyDescent="0.2">
      <c r="B21" t="s">
        <v>333</v>
      </c>
      <c r="C21" t="s">
        <v>47</v>
      </c>
      <c r="M21" s="1">
        <v>1000000</v>
      </c>
      <c r="N21" s="1">
        <v>-372838.7</v>
      </c>
      <c r="O21" s="1">
        <v>627161.30000000005</v>
      </c>
    </row>
    <row r="23" spans="2:15" x14ac:dyDescent="0.2">
      <c r="B23" t="s">
        <v>334</v>
      </c>
      <c r="C23" t="s">
        <v>48</v>
      </c>
      <c r="M23" s="1">
        <v>1000000</v>
      </c>
      <c r="N23" s="1">
        <v>-372838.7</v>
      </c>
      <c r="O23" s="1">
        <v>627161.30000000005</v>
      </c>
    </row>
    <row r="25" spans="2:15" x14ac:dyDescent="0.2">
      <c r="B25" t="s">
        <v>335</v>
      </c>
      <c r="C25" t="s">
        <v>49</v>
      </c>
      <c r="M25" s="1">
        <v>1000000</v>
      </c>
      <c r="N25" s="1">
        <v>-372838.7</v>
      </c>
      <c r="O25" s="1">
        <v>627161.30000000005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4" workbookViewId="0">
      <selection activeCell="A18" sqref="A18:XFD19"/>
    </sheetView>
  </sheetViews>
  <sheetFormatPr defaultColWidth="8.875" defaultRowHeight="14.25" x14ac:dyDescent="0.2"/>
  <cols>
    <col min="1" max="1" width="8.875" style="118"/>
    <col min="2" max="2" width="15.125" style="115" customWidth="1"/>
    <col min="3" max="3" width="9" style="116"/>
    <col min="4" max="4" width="11.875" style="116" customWidth="1"/>
    <col min="5" max="5" width="33.125" style="118" customWidth="1"/>
    <col min="6" max="6" width="14.75" style="118" customWidth="1"/>
    <col min="7" max="7" width="15" style="118" customWidth="1"/>
    <col min="8" max="8" width="14.25" style="118" customWidth="1"/>
    <col min="9" max="9" width="14.375" style="118" customWidth="1"/>
    <col min="10" max="16384" width="8.875" style="118"/>
  </cols>
  <sheetData>
    <row r="1" spans="1:18" x14ac:dyDescent="0.2">
      <c r="A1" s="118" t="s">
        <v>346</v>
      </c>
    </row>
    <row r="3" spans="1:18" x14ac:dyDescent="0.2">
      <c r="A3" s="118" t="s">
        <v>1</v>
      </c>
      <c r="I3" s="118">
        <v>1</v>
      </c>
    </row>
    <row r="5" spans="1:18" x14ac:dyDescent="0.2">
      <c r="A5" s="118" t="s">
        <v>2</v>
      </c>
      <c r="C5" s="116" t="s">
        <v>3</v>
      </c>
      <c r="E5" s="118" t="s">
        <v>4</v>
      </c>
    </row>
    <row r="6" spans="1:18" x14ac:dyDescent="0.2">
      <c r="A6" s="118" t="s">
        <v>5</v>
      </c>
      <c r="C6" s="116" t="s">
        <v>1</v>
      </c>
      <c r="J6" s="118">
        <v>1</v>
      </c>
    </row>
    <row r="8" spans="1:18" x14ac:dyDescent="0.2">
      <c r="A8" s="118" t="s">
        <v>6</v>
      </c>
      <c r="D8" s="116" t="s">
        <v>7</v>
      </c>
      <c r="F8" s="118" t="s">
        <v>8</v>
      </c>
      <c r="G8" s="118" t="s">
        <v>9</v>
      </c>
      <c r="H8" s="118" t="s">
        <v>10</v>
      </c>
    </row>
    <row r="9" spans="1:18" x14ac:dyDescent="0.2">
      <c r="A9" s="118" t="s">
        <v>11</v>
      </c>
      <c r="D9" s="116">
        <v>8200</v>
      </c>
      <c r="F9" s="118" t="s">
        <v>12</v>
      </c>
      <c r="G9" s="118">
        <v>1208030101</v>
      </c>
      <c r="H9" s="118">
        <v>12080300</v>
      </c>
    </row>
    <row r="11" spans="1:18" x14ac:dyDescent="0.2">
      <c r="B11" s="115" t="s">
        <v>13</v>
      </c>
      <c r="C11" s="116" t="s">
        <v>14</v>
      </c>
      <c r="D11" s="116" t="s">
        <v>15</v>
      </c>
      <c r="E11" s="118" t="s">
        <v>16</v>
      </c>
      <c r="F11" s="118" t="s">
        <v>17</v>
      </c>
      <c r="G11" s="118" t="s">
        <v>18</v>
      </c>
      <c r="H11" s="118" t="s">
        <v>19</v>
      </c>
    </row>
    <row r="13" spans="1:18" s="268" customFormat="1" ht="24" x14ac:dyDescent="0.55000000000000004">
      <c r="B13" s="267">
        <v>100000000452</v>
      </c>
      <c r="C13" s="269">
        <v>0</v>
      </c>
      <c r="D13" s="269" t="s">
        <v>347</v>
      </c>
      <c r="E13" s="268" t="s">
        <v>348</v>
      </c>
      <c r="F13" s="270">
        <v>44160000</v>
      </c>
      <c r="G13" s="270">
        <v>-4639561.6399999997</v>
      </c>
      <c r="H13" s="270">
        <v>39520438.359999999</v>
      </c>
      <c r="J13" s="280">
        <v>2552</v>
      </c>
      <c r="K13" s="281" t="s">
        <v>1000</v>
      </c>
      <c r="L13" s="281" t="s">
        <v>966</v>
      </c>
    </row>
    <row r="14" spans="1:18" s="268" customFormat="1" ht="24" x14ac:dyDescent="0.55000000000000004">
      <c r="B14" s="267">
        <v>100000000452</v>
      </c>
      <c r="C14" s="269">
        <v>1</v>
      </c>
      <c r="D14" s="269" t="s">
        <v>347</v>
      </c>
      <c r="E14" s="268" t="s">
        <v>348</v>
      </c>
      <c r="F14" s="270">
        <v>3840000</v>
      </c>
      <c r="G14" s="270">
        <v>-3839999</v>
      </c>
      <c r="H14" s="268">
        <v>1</v>
      </c>
      <c r="I14" s="270">
        <f>SUM(F13:F14)</f>
        <v>48000000</v>
      </c>
      <c r="J14" s="280">
        <v>2552</v>
      </c>
      <c r="K14" s="281" t="s">
        <v>1000</v>
      </c>
      <c r="L14" s="281" t="s">
        <v>966</v>
      </c>
    </row>
    <row r="15" spans="1:18" x14ac:dyDescent="0.2">
      <c r="F15" s="117"/>
      <c r="G15" s="117"/>
    </row>
    <row r="16" spans="1:18" s="268" customFormat="1" ht="18" x14ac:dyDescent="0.4">
      <c r="B16" s="267">
        <v>100000000525</v>
      </c>
      <c r="C16" s="269">
        <v>0</v>
      </c>
      <c r="D16" s="269" t="s">
        <v>26</v>
      </c>
      <c r="E16" s="268" t="s">
        <v>349</v>
      </c>
      <c r="F16" s="270">
        <v>9065333</v>
      </c>
      <c r="G16" s="270">
        <v>-849091.4</v>
      </c>
      <c r="H16" s="270">
        <v>8216241.5999999996</v>
      </c>
      <c r="J16" s="532" t="s">
        <v>1015</v>
      </c>
      <c r="K16" s="532"/>
      <c r="L16" s="532"/>
      <c r="M16" s="532"/>
      <c r="N16" s="532"/>
      <c r="O16" s="532"/>
      <c r="P16" s="532"/>
      <c r="Q16" s="532"/>
      <c r="R16" s="533"/>
    </row>
    <row r="17" spans="2:18" s="268" customFormat="1" ht="18" x14ac:dyDescent="0.4">
      <c r="B17" s="267">
        <v>100000000525</v>
      </c>
      <c r="C17" s="269">
        <v>1</v>
      </c>
      <c r="D17" s="269" t="s">
        <v>26</v>
      </c>
      <c r="E17" s="268" t="s">
        <v>349</v>
      </c>
      <c r="F17" s="270">
        <v>1334667</v>
      </c>
      <c r="G17" s="270">
        <v>-1334666</v>
      </c>
      <c r="H17" s="268">
        <v>1</v>
      </c>
      <c r="J17" s="532" t="s">
        <v>1015</v>
      </c>
      <c r="K17" s="532"/>
      <c r="L17" s="532"/>
      <c r="M17" s="532"/>
      <c r="N17" s="532"/>
      <c r="O17" s="532"/>
      <c r="P17" s="532"/>
      <c r="Q17" s="532"/>
      <c r="R17" s="533"/>
    </row>
    <row r="18" spans="2:18" s="162" customFormat="1" ht="18.75" x14ac:dyDescent="0.45">
      <c r="B18" s="160">
        <v>100000000526</v>
      </c>
      <c r="C18" s="161">
        <v>0</v>
      </c>
      <c r="D18" s="161" t="s">
        <v>26</v>
      </c>
      <c r="E18" s="162" t="s">
        <v>1219</v>
      </c>
      <c r="F18" s="163">
        <v>570000</v>
      </c>
      <c r="G18" s="163">
        <v>-163295.51</v>
      </c>
      <c r="H18" s="163">
        <v>406704.49</v>
      </c>
      <c r="I18" s="502" t="s">
        <v>1222</v>
      </c>
      <c r="J18" s="502"/>
      <c r="K18" s="502"/>
      <c r="L18" s="502"/>
      <c r="M18" s="502"/>
      <c r="N18" s="502"/>
      <c r="O18" s="502"/>
      <c r="P18" s="502"/>
      <c r="Q18" s="502"/>
    </row>
    <row r="19" spans="2:18" s="162" customFormat="1" ht="18.75" x14ac:dyDescent="0.45">
      <c r="B19" s="160">
        <v>100000000526</v>
      </c>
      <c r="C19" s="161">
        <v>1</v>
      </c>
      <c r="D19" s="161" t="s">
        <v>26</v>
      </c>
      <c r="E19" s="162" t="s">
        <v>1219</v>
      </c>
      <c r="F19" s="163">
        <v>230000</v>
      </c>
      <c r="G19" s="163">
        <v>-229999</v>
      </c>
      <c r="H19" s="162">
        <v>1</v>
      </c>
      <c r="I19" s="502" t="s">
        <v>1222</v>
      </c>
      <c r="J19" s="502"/>
      <c r="K19" s="502"/>
      <c r="L19" s="502"/>
      <c r="M19" s="502"/>
      <c r="N19" s="502"/>
      <c r="O19" s="502"/>
      <c r="P19" s="502"/>
      <c r="Q19" s="502"/>
    </row>
    <row r="20" spans="2:18" s="162" customFormat="1" ht="21.75" x14ac:dyDescent="0.5">
      <c r="B20" s="160">
        <v>100000000527</v>
      </c>
      <c r="C20" s="161">
        <v>0</v>
      </c>
      <c r="D20" s="161" t="s">
        <v>26</v>
      </c>
      <c r="E20" s="298" t="s">
        <v>1221</v>
      </c>
      <c r="F20" s="163">
        <v>283333</v>
      </c>
      <c r="G20" s="163">
        <v>-81641.100000000006</v>
      </c>
      <c r="H20" s="163">
        <v>201691.9</v>
      </c>
      <c r="J20" s="502" t="s">
        <v>1223</v>
      </c>
      <c r="K20" s="502"/>
      <c r="L20" s="502"/>
      <c r="M20" s="502"/>
      <c r="N20" s="502"/>
      <c r="O20" s="502"/>
      <c r="P20" s="502"/>
      <c r="Q20" s="502"/>
      <c r="R20" s="502"/>
    </row>
    <row r="21" spans="2:18" s="162" customFormat="1" ht="21.75" x14ac:dyDescent="0.5">
      <c r="B21" s="160">
        <v>100000000527</v>
      </c>
      <c r="C21" s="161">
        <v>1</v>
      </c>
      <c r="D21" s="161" t="s">
        <v>26</v>
      </c>
      <c r="E21" s="298" t="s">
        <v>1221</v>
      </c>
      <c r="F21" s="163">
        <v>116667</v>
      </c>
      <c r="G21" s="163">
        <v>-116666</v>
      </c>
      <c r="H21" s="162">
        <v>1</v>
      </c>
      <c r="I21" s="163">
        <f>SUM(F16:F21)</f>
        <v>11600000</v>
      </c>
      <c r="J21" s="502" t="s">
        <v>1223</v>
      </c>
      <c r="K21" s="502"/>
      <c r="L21" s="502"/>
      <c r="M21" s="502"/>
      <c r="N21" s="502"/>
      <c r="O21" s="502"/>
      <c r="P21" s="502"/>
      <c r="Q21" s="502"/>
      <c r="R21" s="502"/>
    </row>
    <row r="23" spans="2:18" x14ac:dyDescent="0.2">
      <c r="B23" s="115" t="s">
        <v>352</v>
      </c>
      <c r="F23" s="117">
        <v>59600000</v>
      </c>
      <c r="G23" s="117">
        <v>-11254919.65</v>
      </c>
      <c r="H23" s="117">
        <v>48345080.350000001</v>
      </c>
    </row>
    <row r="25" spans="2:18" x14ac:dyDescent="0.2">
      <c r="B25" s="115" t="s">
        <v>353</v>
      </c>
      <c r="F25" s="117">
        <v>59600000</v>
      </c>
      <c r="G25" s="117">
        <v>-11254919.65</v>
      </c>
      <c r="H25" s="117">
        <v>48345080.350000001</v>
      </c>
    </row>
    <row r="27" spans="2:18" x14ac:dyDescent="0.2">
      <c r="B27" s="115" t="s">
        <v>47</v>
      </c>
      <c r="F27" s="117">
        <v>59600000</v>
      </c>
      <c r="G27" s="117">
        <v>-11254919.65</v>
      </c>
      <c r="H27" s="117">
        <v>48345080.350000001</v>
      </c>
    </row>
    <row r="29" spans="2:18" x14ac:dyDescent="0.2">
      <c r="B29" s="115" t="s">
        <v>48</v>
      </c>
      <c r="F29" s="117">
        <v>59600000</v>
      </c>
      <c r="G29" s="117">
        <v>-11254919.65</v>
      </c>
      <c r="H29" s="117">
        <v>48345080.350000001</v>
      </c>
    </row>
    <row r="31" spans="2:18" x14ac:dyDescent="0.2">
      <c r="B31" s="115" t="s">
        <v>49</v>
      </c>
      <c r="F31" s="117">
        <v>59600000</v>
      </c>
      <c r="G31" s="117">
        <v>-11254919.65</v>
      </c>
      <c r="H31" s="117">
        <v>48345080.350000001</v>
      </c>
    </row>
  </sheetData>
  <mergeCells count="6">
    <mergeCell ref="J21:R21"/>
    <mergeCell ref="J16:R16"/>
    <mergeCell ref="J17:R17"/>
    <mergeCell ref="I18:Q18"/>
    <mergeCell ref="I19:Q19"/>
    <mergeCell ref="J20:R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6" workbookViewId="0">
      <selection activeCell="F21" sqref="F21"/>
    </sheetView>
  </sheetViews>
  <sheetFormatPr defaultColWidth="8.875" defaultRowHeight="14.25" x14ac:dyDescent="0.2"/>
  <cols>
    <col min="1" max="2" width="8.875" style="118"/>
    <col min="3" max="3" width="15.625" style="115" bestFit="1" customWidth="1"/>
    <col min="4" max="4" width="8.875" style="118"/>
    <col min="5" max="5" width="12.875" style="118" customWidth="1"/>
    <col min="6" max="6" width="42.75" style="118" customWidth="1"/>
    <col min="7" max="7" width="14.125" style="118" customWidth="1"/>
    <col min="8" max="8" width="17.125" style="118" customWidth="1"/>
    <col min="9" max="9" width="13.25" style="118" customWidth="1"/>
    <col min="10" max="10" width="12.75" style="118" bestFit="1" customWidth="1"/>
    <col min="11" max="16384" width="8.875" style="118"/>
  </cols>
  <sheetData>
    <row r="1" spans="1:18" x14ac:dyDescent="0.2">
      <c r="A1" s="118" t="s">
        <v>336</v>
      </c>
    </row>
    <row r="3" spans="1:18" x14ac:dyDescent="0.2">
      <c r="A3" s="118" t="s">
        <v>1</v>
      </c>
      <c r="J3" s="118">
        <v>1</v>
      </c>
    </row>
    <row r="5" spans="1:18" x14ac:dyDescent="0.2">
      <c r="A5" s="118" t="s">
        <v>2</v>
      </c>
      <c r="D5" s="118" t="s">
        <v>3</v>
      </c>
      <c r="F5" s="118" t="s">
        <v>4</v>
      </c>
    </row>
    <row r="6" spans="1:18" x14ac:dyDescent="0.2">
      <c r="A6" s="118" t="s">
        <v>5</v>
      </c>
      <c r="D6" s="118" t="s">
        <v>1</v>
      </c>
      <c r="K6" s="118">
        <v>1</v>
      </c>
    </row>
    <row r="8" spans="1:18" x14ac:dyDescent="0.2">
      <c r="A8" s="118" t="s">
        <v>6</v>
      </c>
      <c r="E8" s="118" t="s">
        <v>7</v>
      </c>
      <c r="G8" s="118" t="s">
        <v>8</v>
      </c>
      <c r="H8" s="118" t="s">
        <v>9</v>
      </c>
      <c r="I8" s="118" t="s">
        <v>10</v>
      </c>
    </row>
    <row r="9" spans="1:18" x14ac:dyDescent="0.2">
      <c r="A9" s="118" t="s">
        <v>11</v>
      </c>
      <c r="E9" s="118">
        <v>8200</v>
      </c>
      <c r="G9" s="118" t="s">
        <v>12</v>
      </c>
      <c r="H9" s="118">
        <v>1208010101</v>
      </c>
      <c r="I9" s="118">
        <v>12080100</v>
      </c>
    </row>
    <row r="11" spans="1:18" x14ac:dyDescent="0.2">
      <c r="C11" s="115" t="s">
        <v>13</v>
      </c>
      <c r="D11" s="118" t="s">
        <v>14</v>
      </c>
      <c r="E11" s="118" t="s">
        <v>15</v>
      </c>
      <c r="F11" s="118" t="s">
        <v>16</v>
      </c>
      <c r="G11" s="118" t="s">
        <v>17</v>
      </c>
      <c r="H11" s="118" t="s">
        <v>18</v>
      </c>
      <c r="I11" s="118" t="s">
        <v>19</v>
      </c>
    </row>
    <row r="13" spans="1:18" x14ac:dyDescent="0.2">
      <c r="C13" s="132">
        <v>100000000522</v>
      </c>
      <c r="D13" s="133">
        <v>0</v>
      </c>
      <c r="E13" s="133" t="s">
        <v>26</v>
      </c>
      <c r="F13" s="133" t="s">
        <v>337</v>
      </c>
      <c r="G13" s="117">
        <v>1293750</v>
      </c>
      <c r="H13" s="117">
        <v>-1293749</v>
      </c>
      <c r="I13" s="118">
        <v>1</v>
      </c>
      <c r="J13" s="133" t="s">
        <v>1131</v>
      </c>
    </row>
    <row r="14" spans="1:18" x14ac:dyDescent="0.2">
      <c r="C14" s="132">
        <v>100000000522</v>
      </c>
      <c r="D14" s="133">
        <v>1</v>
      </c>
      <c r="E14" s="133" t="s">
        <v>26</v>
      </c>
      <c r="F14" s="133" t="s">
        <v>337</v>
      </c>
      <c r="G14" s="117">
        <v>5456250</v>
      </c>
      <c r="H14" s="117">
        <v>-5456249</v>
      </c>
      <c r="I14" s="118">
        <v>1</v>
      </c>
      <c r="J14" s="133" t="s">
        <v>1131</v>
      </c>
    </row>
    <row r="15" spans="1:18" s="133" customFormat="1" ht="18.600000000000001" customHeight="1" x14ac:dyDescent="0.45">
      <c r="C15" s="132">
        <v>100000000523</v>
      </c>
      <c r="D15" s="133">
        <v>0</v>
      </c>
      <c r="E15" s="133" t="s">
        <v>26</v>
      </c>
      <c r="F15" s="133" t="s">
        <v>338</v>
      </c>
      <c r="G15" s="135">
        <v>899280</v>
      </c>
      <c r="H15" s="135">
        <v>-899279</v>
      </c>
      <c r="I15" s="133">
        <v>1</v>
      </c>
      <c r="J15" s="133" t="s">
        <v>1131</v>
      </c>
      <c r="K15" s="284" t="s">
        <v>1021</v>
      </c>
      <c r="L15" s="284"/>
      <c r="M15" s="284"/>
      <c r="N15" s="284"/>
      <c r="O15" s="284"/>
      <c r="P15" s="284"/>
      <c r="Q15" s="284"/>
      <c r="R15" s="284"/>
    </row>
    <row r="16" spans="1:18" s="133" customFormat="1" ht="18.75" x14ac:dyDescent="0.45">
      <c r="C16" s="132">
        <v>100000000523</v>
      </c>
      <c r="D16" s="133">
        <v>1</v>
      </c>
      <c r="E16" s="133" t="s">
        <v>26</v>
      </c>
      <c r="F16" s="133" t="s">
        <v>338</v>
      </c>
      <c r="G16" s="135">
        <v>2098320</v>
      </c>
      <c r="H16" s="135">
        <v>-2098319</v>
      </c>
      <c r="I16" s="133">
        <v>1</v>
      </c>
      <c r="J16" s="133" t="s">
        <v>1131</v>
      </c>
      <c r="K16" s="285" t="s">
        <v>1021</v>
      </c>
      <c r="L16" s="284"/>
      <c r="M16" s="284"/>
      <c r="N16" s="284"/>
      <c r="O16" s="284"/>
      <c r="P16" s="284"/>
      <c r="Q16" s="284"/>
      <c r="R16" s="284"/>
    </row>
    <row r="17" spans="2:19" s="268" customFormat="1" ht="18" x14ac:dyDescent="0.4">
      <c r="C17" s="267">
        <v>100000000524</v>
      </c>
      <c r="D17" s="268">
        <v>0</v>
      </c>
      <c r="E17" s="268" t="s">
        <v>26</v>
      </c>
      <c r="F17" s="268" t="s">
        <v>339</v>
      </c>
      <c r="G17" s="270">
        <v>573333</v>
      </c>
      <c r="H17" s="270">
        <v>-573332</v>
      </c>
      <c r="I17" s="268">
        <v>1</v>
      </c>
      <c r="K17" s="532" t="s">
        <v>1015</v>
      </c>
      <c r="L17" s="532"/>
      <c r="M17" s="532"/>
      <c r="N17" s="532"/>
      <c r="O17" s="532"/>
      <c r="P17" s="532"/>
      <c r="Q17" s="532"/>
      <c r="R17" s="532"/>
      <c r="S17" s="533"/>
    </row>
    <row r="18" spans="2:19" s="268" customFormat="1" ht="18" x14ac:dyDescent="0.4">
      <c r="C18" s="267">
        <v>100000000524</v>
      </c>
      <c r="D18" s="268">
        <v>1</v>
      </c>
      <c r="E18" s="268" t="s">
        <v>26</v>
      </c>
      <c r="F18" s="268" t="s">
        <v>339</v>
      </c>
      <c r="G18" s="270">
        <v>1026667</v>
      </c>
      <c r="H18" s="270">
        <v>-1026666</v>
      </c>
      <c r="I18" s="268">
        <v>1</v>
      </c>
      <c r="J18" s="270">
        <f>SUM(G13:G18)</f>
        <v>11347600</v>
      </c>
      <c r="K18" s="532" t="s">
        <v>1015</v>
      </c>
      <c r="L18" s="532"/>
      <c r="M18" s="532"/>
      <c r="N18" s="532"/>
      <c r="O18" s="532"/>
      <c r="P18" s="532"/>
      <c r="Q18" s="532"/>
      <c r="R18" s="532"/>
      <c r="S18" s="533"/>
    </row>
    <row r="19" spans="2:19" x14ac:dyDescent="0.2">
      <c r="G19" s="117"/>
      <c r="H19" s="117"/>
    </row>
    <row r="20" spans="2:19" s="120" customFormat="1" ht="18.75" x14ac:dyDescent="0.45">
      <c r="C20" s="122">
        <v>100000000771</v>
      </c>
      <c r="D20" s="120">
        <v>0</v>
      </c>
      <c r="E20" s="120" t="s">
        <v>340</v>
      </c>
      <c r="F20" s="120" t="s">
        <v>341</v>
      </c>
      <c r="G20" s="121">
        <v>5151054.41</v>
      </c>
      <c r="H20" s="121">
        <v>-986723.96</v>
      </c>
      <c r="I20" s="121">
        <v>4164330.45</v>
      </c>
      <c r="J20" s="519" t="s">
        <v>911</v>
      </c>
      <c r="K20" s="520"/>
      <c r="L20" s="520"/>
      <c r="M20" s="520"/>
      <c r="N20" s="520"/>
      <c r="O20" s="520"/>
      <c r="P20" s="520"/>
      <c r="Q20" s="521"/>
    </row>
    <row r="21" spans="2:19" s="120" customFormat="1" ht="18.75" x14ac:dyDescent="0.45">
      <c r="C21" s="122">
        <v>100000000869</v>
      </c>
      <c r="D21" s="120">
        <v>0</v>
      </c>
      <c r="E21" s="120" t="s">
        <v>342</v>
      </c>
      <c r="F21" s="120" t="s">
        <v>343</v>
      </c>
      <c r="G21" s="121">
        <v>10485000</v>
      </c>
      <c r="H21" s="121">
        <v>-1335056.1100000001</v>
      </c>
      <c r="I21" s="121">
        <v>9149943.8900000006</v>
      </c>
      <c r="J21" s="519" t="s">
        <v>909</v>
      </c>
      <c r="K21" s="520"/>
      <c r="L21" s="520"/>
      <c r="M21" s="520"/>
      <c r="N21" s="520"/>
      <c r="O21" s="520"/>
      <c r="P21" s="520"/>
      <c r="Q21" s="521"/>
    </row>
    <row r="23" spans="2:19" x14ac:dyDescent="0.2">
      <c r="B23" s="118" t="s">
        <v>329</v>
      </c>
      <c r="C23" s="115" t="s">
        <v>344</v>
      </c>
      <c r="G23" s="117">
        <v>26983654.41</v>
      </c>
      <c r="H23" s="117">
        <v>-13669374.07</v>
      </c>
      <c r="I23" s="117">
        <v>13314280.34</v>
      </c>
    </row>
    <row r="25" spans="2:19" x14ac:dyDescent="0.2">
      <c r="B25" s="118" t="s">
        <v>331</v>
      </c>
      <c r="C25" s="115" t="s">
        <v>345</v>
      </c>
      <c r="G25" s="117">
        <v>26983654.41</v>
      </c>
      <c r="H25" s="117">
        <v>-13669374.07</v>
      </c>
      <c r="I25" s="117">
        <v>13314280.34</v>
      </c>
    </row>
    <row r="27" spans="2:19" x14ac:dyDescent="0.2">
      <c r="B27" s="118" t="s">
        <v>333</v>
      </c>
      <c r="C27" s="115" t="s">
        <v>47</v>
      </c>
      <c r="G27" s="117">
        <v>26983654.41</v>
      </c>
      <c r="H27" s="117">
        <v>-13669374.07</v>
      </c>
      <c r="I27" s="117">
        <v>13314280.34</v>
      </c>
    </row>
    <row r="29" spans="2:19" x14ac:dyDescent="0.2">
      <c r="B29" s="118" t="s">
        <v>334</v>
      </c>
      <c r="C29" s="115" t="s">
        <v>48</v>
      </c>
      <c r="G29" s="117">
        <v>26983654.41</v>
      </c>
      <c r="H29" s="117">
        <v>-13669374.07</v>
      </c>
      <c r="I29" s="117">
        <v>13314280.34</v>
      </c>
    </row>
    <row r="31" spans="2:19" x14ac:dyDescent="0.2">
      <c r="B31" s="118" t="s">
        <v>335</v>
      </c>
      <c r="C31" s="115" t="s">
        <v>49</v>
      </c>
      <c r="G31" s="117">
        <v>26983654.41</v>
      </c>
      <c r="H31" s="117">
        <v>-13669374.07</v>
      </c>
      <c r="I31" s="117">
        <v>13314280.34</v>
      </c>
    </row>
  </sheetData>
  <mergeCells count="4">
    <mergeCell ref="J21:Q21"/>
    <mergeCell ref="J20:Q20"/>
    <mergeCell ref="K17:S17"/>
    <mergeCell ref="K18:S18"/>
  </mergeCells>
  <phoneticPr fontId="6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opLeftCell="A64" workbookViewId="0">
      <selection activeCell="E83" sqref="E83"/>
    </sheetView>
  </sheetViews>
  <sheetFormatPr defaultColWidth="8.875" defaultRowHeight="14.25" x14ac:dyDescent="0.2"/>
  <cols>
    <col min="1" max="1" width="8.875" style="118"/>
    <col min="2" max="2" width="16" style="115" customWidth="1"/>
    <col min="3" max="3" width="5.875" style="116" customWidth="1"/>
    <col min="4" max="4" width="11.875" style="118" customWidth="1"/>
    <col min="5" max="5" width="45.5" style="118" customWidth="1"/>
    <col min="6" max="8" width="15.125" style="118" customWidth="1"/>
    <col min="9" max="9" width="15.375" style="118" customWidth="1"/>
    <col min="10" max="10" width="14.75" style="118" customWidth="1"/>
    <col min="11" max="16384" width="8.875" style="118"/>
  </cols>
  <sheetData>
    <row r="1" spans="1:17" x14ac:dyDescent="0.2">
      <c r="A1" s="118" t="s">
        <v>255</v>
      </c>
    </row>
    <row r="3" spans="1:17" x14ac:dyDescent="0.2">
      <c r="A3" s="118" t="s">
        <v>1</v>
      </c>
      <c r="I3" s="118">
        <v>1</v>
      </c>
    </row>
    <row r="5" spans="1:17" x14ac:dyDescent="0.2">
      <c r="A5" s="118" t="s">
        <v>2</v>
      </c>
      <c r="C5" s="116" t="s">
        <v>3</v>
      </c>
      <c r="E5" s="118" t="s">
        <v>4</v>
      </c>
    </row>
    <row r="6" spans="1:17" x14ac:dyDescent="0.2">
      <c r="A6" s="118" t="s">
        <v>5</v>
      </c>
      <c r="C6" s="116" t="s">
        <v>1</v>
      </c>
      <c r="J6" s="118">
        <v>1</v>
      </c>
    </row>
    <row r="8" spans="1:17" x14ac:dyDescent="0.2">
      <c r="A8" s="118" t="s">
        <v>6</v>
      </c>
      <c r="D8" s="118" t="s">
        <v>7</v>
      </c>
      <c r="F8" s="118" t="s">
        <v>8</v>
      </c>
      <c r="G8" s="118" t="s">
        <v>9</v>
      </c>
      <c r="H8" s="118" t="s">
        <v>10</v>
      </c>
    </row>
    <row r="9" spans="1:17" x14ac:dyDescent="0.2">
      <c r="A9" s="118" t="s">
        <v>11</v>
      </c>
      <c r="D9" s="118">
        <v>8200</v>
      </c>
      <c r="F9" s="118" t="s">
        <v>12</v>
      </c>
      <c r="G9" s="118">
        <v>1208050101</v>
      </c>
      <c r="H9" s="118">
        <v>12080500</v>
      </c>
    </row>
    <row r="11" spans="1:17" x14ac:dyDescent="0.2">
      <c r="B11" s="115" t="s">
        <v>13</v>
      </c>
      <c r="C11" s="116" t="s">
        <v>14</v>
      </c>
      <c r="D11" s="118" t="s">
        <v>15</v>
      </c>
      <c r="E11" s="118" t="s">
        <v>16</v>
      </c>
      <c r="F11" s="118" t="s">
        <v>51</v>
      </c>
      <c r="G11" s="118" t="s">
        <v>18</v>
      </c>
      <c r="H11" s="118" t="s">
        <v>53</v>
      </c>
    </row>
    <row r="13" spans="1:17" s="133" customFormat="1" x14ac:dyDescent="0.2">
      <c r="B13" s="132">
        <v>100000000265</v>
      </c>
      <c r="C13" s="134">
        <v>0</v>
      </c>
      <c r="D13" s="133" t="s">
        <v>256</v>
      </c>
      <c r="E13" s="133" t="s">
        <v>257</v>
      </c>
      <c r="F13" s="135">
        <v>295000</v>
      </c>
      <c r="G13" s="135">
        <v>-131497.26</v>
      </c>
      <c r="H13" s="135">
        <v>163502.74</v>
      </c>
      <c r="I13" s="135">
        <f>+F13</f>
        <v>295000</v>
      </c>
      <c r="J13" s="133" t="s">
        <v>1075</v>
      </c>
    </row>
    <row r="14" spans="1:17" x14ac:dyDescent="0.2">
      <c r="F14" s="117"/>
      <c r="G14" s="117"/>
      <c r="H14" s="117"/>
    </row>
    <row r="15" spans="1:17" s="300" customFormat="1" ht="21.75" x14ac:dyDescent="0.5">
      <c r="B15" s="301">
        <v>100000000284</v>
      </c>
      <c r="C15" s="302">
        <v>0</v>
      </c>
      <c r="D15" s="300" t="s">
        <v>258</v>
      </c>
      <c r="E15" s="300" t="s">
        <v>259</v>
      </c>
      <c r="F15" s="303">
        <v>1861347</v>
      </c>
      <c r="G15" s="303">
        <v>-813383.14</v>
      </c>
      <c r="H15" s="303">
        <v>1047963.86</v>
      </c>
      <c r="I15" s="498" t="s">
        <v>1078</v>
      </c>
      <c r="J15" s="498"/>
      <c r="K15" s="498"/>
      <c r="L15" s="498"/>
      <c r="M15" s="498"/>
      <c r="N15" s="498"/>
      <c r="O15" s="498"/>
      <c r="P15" s="498"/>
      <c r="Q15" s="498"/>
    </row>
    <row r="16" spans="1:17" s="300" customFormat="1" ht="24" x14ac:dyDescent="0.55000000000000004">
      <c r="B16" s="301">
        <v>100000000285</v>
      </c>
      <c r="C16" s="302">
        <v>0</v>
      </c>
      <c r="D16" s="300" t="s">
        <v>260</v>
      </c>
      <c r="E16" s="300" t="s">
        <v>261</v>
      </c>
      <c r="F16" s="303">
        <v>2989320.96</v>
      </c>
      <c r="G16" s="303">
        <v>-1298102.4099999999</v>
      </c>
      <c r="H16" s="303">
        <v>1691218.55</v>
      </c>
      <c r="I16" s="537" t="s">
        <v>1201</v>
      </c>
      <c r="J16" s="537"/>
      <c r="K16" s="537"/>
      <c r="L16" s="537"/>
      <c r="M16" s="537"/>
      <c r="N16" s="537"/>
      <c r="O16" s="537"/>
      <c r="P16" s="537"/>
      <c r="Q16" s="537"/>
    </row>
    <row r="17" spans="2:19" s="300" customFormat="1" ht="21.75" x14ac:dyDescent="0.2">
      <c r="B17" s="301">
        <v>100000000287</v>
      </c>
      <c r="C17" s="302">
        <v>0</v>
      </c>
      <c r="D17" s="300" t="s">
        <v>262</v>
      </c>
      <c r="E17" s="300" t="s">
        <v>263</v>
      </c>
      <c r="F17" s="303">
        <v>1180000</v>
      </c>
      <c r="G17" s="303">
        <v>-514835.62</v>
      </c>
      <c r="H17" s="303">
        <v>665164.38</v>
      </c>
      <c r="I17" s="310" t="s">
        <v>1076</v>
      </c>
    </row>
    <row r="18" spans="2:19" s="300" customFormat="1" ht="21.75" x14ac:dyDescent="0.5">
      <c r="B18" s="301">
        <v>100000000290</v>
      </c>
      <c r="C18" s="302">
        <v>0</v>
      </c>
      <c r="D18" s="300" t="s">
        <v>264</v>
      </c>
      <c r="E18" s="300" t="s">
        <v>265</v>
      </c>
      <c r="F18" s="303">
        <v>8950000</v>
      </c>
      <c r="G18" s="303">
        <v>-3863212.33</v>
      </c>
      <c r="H18" s="303">
        <v>5086787.67</v>
      </c>
      <c r="I18" s="312" t="s">
        <v>1080</v>
      </c>
    </row>
    <row r="19" spans="2:19" s="300" customFormat="1" ht="21.75" x14ac:dyDescent="0.2">
      <c r="B19" s="301">
        <v>100000000291</v>
      </c>
      <c r="C19" s="302">
        <v>0</v>
      </c>
      <c r="D19" s="300" t="s">
        <v>266</v>
      </c>
      <c r="E19" s="300" t="s">
        <v>267</v>
      </c>
      <c r="F19" s="303">
        <v>1932128.87</v>
      </c>
      <c r="G19" s="303">
        <v>-830286.05</v>
      </c>
      <c r="H19" s="303">
        <v>1101842.82</v>
      </c>
      <c r="I19" s="311" t="s">
        <v>1211</v>
      </c>
    </row>
    <row r="20" spans="2:19" s="300" customFormat="1" ht="22.15" customHeight="1" x14ac:dyDescent="0.2">
      <c r="B20" s="301">
        <v>100000000294</v>
      </c>
      <c r="C20" s="302">
        <v>0</v>
      </c>
      <c r="D20" s="300" t="s">
        <v>268</v>
      </c>
      <c r="E20" s="300" t="s">
        <v>269</v>
      </c>
      <c r="F20" s="303">
        <v>994000</v>
      </c>
      <c r="G20" s="303">
        <v>-417343.84</v>
      </c>
      <c r="H20" s="303">
        <v>576656.16</v>
      </c>
      <c r="I20" s="538" t="s">
        <v>1062</v>
      </c>
      <c r="J20" s="538"/>
      <c r="K20" s="538"/>
      <c r="L20" s="538"/>
      <c r="M20" s="538"/>
      <c r="N20" s="538"/>
      <c r="O20" s="538"/>
      <c r="P20" s="538"/>
      <c r="Q20" s="538"/>
      <c r="R20" s="538"/>
    </row>
    <row r="21" spans="2:19" s="174" customFormat="1" ht="21.75" x14ac:dyDescent="0.5">
      <c r="B21" s="172">
        <v>100000000298</v>
      </c>
      <c r="C21" s="173">
        <v>0</v>
      </c>
      <c r="D21" s="174" t="s">
        <v>270</v>
      </c>
      <c r="E21" s="174" t="s">
        <v>271</v>
      </c>
      <c r="F21" s="175">
        <v>499000</v>
      </c>
      <c r="G21" s="175">
        <v>-207119.18</v>
      </c>
      <c r="H21" s="175">
        <v>291880.82</v>
      </c>
      <c r="I21" s="178">
        <v>2556</v>
      </c>
      <c r="J21" s="179" t="s">
        <v>926</v>
      </c>
    </row>
    <row r="22" spans="2:19" s="174" customFormat="1" ht="24" x14ac:dyDescent="0.55000000000000004">
      <c r="B22" s="172">
        <v>100000000301</v>
      </c>
      <c r="C22" s="173">
        <v>0</v>
      </c>
      <c r="D22" s="174" t="s">
        <v>272</v>
      </c>
      <c r="E22" s="174" t="s">
        <v>273</v>
      </c>
      <c r="F22" s="175">
        <v>1895000</v>
      </c>
      <c r="G22" s="175">
        <v>-773834.93</v>
      </c>
      <c r="H22" s="175">
        <v>1121165.07</v>
      </c>
      <c r="I22" s="176" t="s">
        <v>944</v>
      </c>
      <c r="J22" s="316" t="s">
        <v>947</v>
      </c>
      <c r="K22" s="317"/>
    </row>
    <row r="23" spans="2:19" s="174" customFormat="1" ht="21.75" x14ac:dyDescent="0.2">
      <c r="B23" s="172">
        <v>100000000302</v>
      </c>
      <c r="C23" s="173">
        <v>0</v>
      </c>
      <c r="D23" s="174" t="s">
        <v>274</v>
      </c>
      <c r="E23" s="174" t="s">
        <v>275</v>
      </c>
      <c r="F23" s="175">
        <v>1975000</v>
      </c>
      <c r="G23" s="175">
        <v>-805150.68</v>
      </c>
      <c r="H23" s="175">
        <v>1169849.32</v>
      </c>
      <c r="I23" s="318" t="s">
        <v>940</v>
      </c>
      <c r="J23" s="534" t="s">
        <v>1109</v>
      </c>
      <c r="K23" s="534"/>
      <c r="L23" s="534"/>
      <c r="M23" s="534"/>
      <c r="N23" s="534"/>
      <c r="O23" s="534"/>
      <c r="P23" s="534"/>
      <c r="Q23" s="534"/>
      <c r="R23" s="534"/>
    </row>
    <row r="24" spans="2:19" s="174" customFormat="1" ht="21.75" x14ac:dyDescent="0.5">
      <c r="B24" s="172">
        <v>100000000303</v>
      </c>
      <c r="C24" s="173">
        <v>0</v>
      </c>
      <c r="D24" s="174" t="s">
        <v>274</v>
      </c>
      <c r="E24" s="174" t="s">
        <v>276</v>
      </c>
      <c r="F24" s="175">
        <v>1975000</v>
      </c>
      <c r="G24" s="175">
        <v>-805150.68</v>
      </c>
      <c r="H24" s="175">
        <v>1169849.32</v>
      </c>
      <c r="I24" s="178">
        <v>2556</v>
      </c>
      <c r="J24" s="179" t="s">
        <v>926</v>
      </c>
    </row>
    <row r="25" spans="2:19" s="174" customFormat="1" ht="24" x14ac:dyDescent="0.55000000000000004">
      <c r="B25" s="172">
        <v>100000000304</v>
      </c>
      <c r="C25" s="173">
        <v>0</v>
      </c>
      <c r="D25" s="174" t="s">
        <v>277</v>
      </c>
      <c r="E25" s="174" t="s">
        <v>278</v>
      </c>
      <c r="F25" s="175">
        <v>1500000</v>
      </c>
      <c r="G25" s="175">
        <v>-612328.77</v>
      </c>
      <c r="H25" s="175">
        <v>887671.23</v>
      </c>
      <c r="I25" s="176" t="s">
        <v>944</v>
      </c>
      <c r="J25" s="316" t="s">
        <v>951</v>
      </c>
    </row>
    <row r="26" spans="2:19" s="174" customFormat="1" ht="21.75" x14ac:dyDescent="0.2">
      <c r="B26" s="172">
        <v>100000000305</v>
      </c>
      <c r="C26" s="173">
        <v>0</v>
      </c>
      <c r="D26" s="174" t="s">
        <v>277</v>
      </c>
      <c r="E26" s="174" t="s">
        <v>152</v>
      </c>
      <c r="F26" s="175">
        <v>1965000</v>
      </c>
      <c r="G26" s="175">
        <v>-802150.68</v>
      </c>
      <c r="H26" s="175">
        <v>1162849.32</v>
      </c>
      <c r="I26" s="313" t="s">
        <v>940</v>
      </c>
      <c r="J26" s="536" t="s">
        <v>1108</v>
      </c>
      <c r="K26" s="536"/>
      <c r="L26" s="536"/>
      <c r="M26" s="536"/>
      <c r="N26" s="536"/>
      <c r="O26" s="536"/>
      <c r="P26" s="536"/>
      <c r="Q26" s="536"/>
      <c r="R26" s="536"/>
    </row>
    <row r="27" spans="2:19" s="174" customFormat="1" ht="21.75" x14ac:dyDescent="0.5">
      <c r="B27" s="172">
        <v>100000000307</v>
      </c>
      <c r="C27" s="173">
        <v>0</v>
      </c>
      <c r="D27" s="174" t="s">
        <v>279</v>
      </c>
      <c r="E27" s="174" t="s">
        <v>280</v>
      </c>
      <c r="F27" s="175">
        <v>1184600</v>
      </c>
      <c r="G27" s="175">
        <v>-477247.75</v>
      </c>
      <c r="H27" s="175">
        <v>707352.25</v>
      </c>
      <c r="I27" s="178">
        <v>2556</v>
      </c>
      <c r="J27" s="179" t="s">
        <v>926</v>
      </c>
    </row>
    <row r="28" spans="2:19" s="174" customFormat="1" ht="24" x14ac:dyDescent="0.55000000000000004">
      <c r="B28" s="172">
        <v>100000000308</v>
      </c>
      <c r="C28" s="173">
        <v>0</v>
      </c>
      <c r="D28" s="174" t="s">
        <v>77</v>
      </c>
      <c r="E28" s="174" t="s">
        <v>281</v>
      </c>
      <c r="F28" s="175">
        <v>1970000</v>
      </c>
      <c r="G28" s="175">
        <v>-793397.26</v>
      </c>
      <c r="H28" s="175">
        <v>1176602.74</v>
      </c>
      <c r="I28" s="176">
        <v>2556</v>
      </c>
      <c r="J28" s="177" t="s">
        <v>933</v>
      </c>
    </row>
    <row r="29" spans="2:19" s="174" customFormat="1" ht="24" x14ac:dyDescent="0.55000000000000004">
      <c r="B29" s="172">
        <v>100000000309</v>
      </c>
      <c r="C29" s="173">
        <v>0</v>
      </c>
      <c r="D29" s="174" t="s">
        <v>282</v>
      </c>
      <c r="E29" s="174" t="s">
        <v>283</v>
      </c>
      <c r="F29" s="175">
        <v>1199100</v>
      </c>
      <c r="G29" s="175">
        <v>-481446.86</v>
      </c>
      <c r="H29" s="175">
        <v>717653.14</v>
      </c>
      <c r="J29" s="176" t="s">
        <v>944</v>
      </c>
      <c r="K29" s="323" t="s">
        <v>954</v>
      </c>
    </row>
    <row r="30" spans="2:19" s="174" customFormat="1" ht="21.75" x14ac:dyDescent="0.2">
      <c r="B30" s="172">
        <v>100000000310</v>
      </c>
      <c r="C30" s="173">
        <v>0</v>
      </c>
      <c r="D30" s="174" t="s">
        <v>79</v>
      </c>
      <c r="E30" s="174" t="s">
        <v>284</v>
      </c>
      <c r="F30" s="175">
        <v>150000</v>
      </c>
      <c r="G30" s="175">
        <v>-60616.44</v>
      </c>
      <c r="H30" s="175">
        <v>89383.56</v>
      </c>
      <c r="J30" s="319" t="s">
        <v>944</v>
      </c>
      <c r="K30" s="534" t="s">
        <v>1110</v>
      </c>
      <c r="L30" s="534"/>
      <c r="M30" s="534"/>
      <c r="N30" s="534"/>
      <c r="O30" s="534"/>
      <c r="P30" s="534"/>
      <c r="Q30" s="534"/>
      <c r="R30" s="534"/>
      <c r="S30" s="534"/>
    </row>
    <row r="31" spans="2:19" s="174" customFormat="1" ht="21" x14ac:dyDescent="0.35">
      <c r="B31" s="172">
        <v>100000000312</v>
      </c>
      <c r="C31" s="173">
        <v>0</v>
      </c>
      <c r="D31" s="174" t="s">
        <v>285</v>
      </c>
      <c r="E31" s="174" t="s">
        <v>286</v>
      </c>
      <c r="F31" s="175">
        <v>4969000</v>
      </c>
      <c r="G31" s="175">
        <v>-1999852.33</v>
      </c>
      <c r="H31" s="175">
        <v>2969147.67</v>
      </c>
      <c r="I31" s="175">
        <f>SUM(F15:F31)</f>
        <v>37188496.829999998</v>
      </c>
      <c r="J31" s="320" t="s">
        <v>944</v>
      </c>
      <c r="K31" s="321" t="s">
        <v>952</v>
      </c>
    </row>
    <row r="32" spans="2:19" x14ac:dyDescent="0.2">
      <c r="F32" s="117"/>
      <c r="G32" s="117"/>
      <c r="H32" s="117"/>
    </row>
    <row r="33" spans="2:17" s="174" customFormat="1" ht="24" x14ac:dyDescent="0.55000000000000004">
      <c r="B33" s="172">
        <v>100000000320</v>
      </c>
      <c r="C33" s="173">
        <v>0</v>
      </c>
      <c r="D33" s="174" t="s">
        <v>287</v>
      </c>
      <c r="E33" s="174" t="s">
        <v>288</v>
      </c>
      <c r="F33" s="175">
        <v>4986000</v>
      </c>
      <c r="G33" s="175">
        <v>-1883751.78</v>
      </c>
      <c r="H33" s="175">
        <v>3102248.22</v>
      </c>
      <c r="J33" s="176">
        <v>2556</v>
      </c>
      <c r="K33" s="177" t="s">
        <v>935</v>
      </c>
      <c r="L33" s="176"/>
    </row>
    <row r="34" spans="2:17" s="174" customFormat="1" ht="24" x14ac:dyDescent="0.55000000000000004">
      <c r="B34" s="172">
        <v>100000000321</v>
      </c>
      <c r="C34" s="173">
        <v>0</v>
      </c>
      <c r="D34" s="174" t="s">
        <v>289</v>
      </c>
      <c r="E34" s="174" t="s">
        <v>290</v>
      </c>
      <c r="F34" s="175">
        <v>6950000</v>
      </c>
      <c r="G34" s="175">
        <v>-2636239.73</v>
      </c>
      <c r="H34" s="175">
        <v>4313760.2699999996</v>
      </c>
      <c r="J34" s="176">
        <v>2556</v>
      </c>
      <c r="K34" s="181" t="s">
        <v>958</v>
      </c>
    </row>
    <row r="35" spans="2:17" s="174" customFormat="1" ht="24" x14ac:dyDescent="0.55000000000000004">
      <c r="B35" s="172">
        <v>100000000324</v>
      </c>
      <c r="C35" s="173">
        <v>0</v>
      </c>
      <c r="D35" s="174" t="s">
        <v>291</v>
      </c>
      <c r="E35" s="174" t="s">
        <v>292</v>
      </c>
      <c r="F35" s="175">
        <v>1445000</v>
      </c>
      <c r="G35" s="175">
        <v>-536233.56000000006</v>
      </c>
      <c r="H35" s="175">
        <v>908766.44</v>
      </c>
      <c r="J35" s="176" t="s">
        <v>944</v>
      </c>
      <c r="K35" s="323" t="s">
        <v>955</v>
      </c>
    </row>
    <row r="36" spans="2:17" s="327" customFormat="1" ht="21.75" x14ac:dyDescent="0.5">
      <c r="B36" s="325">
        <v>100000000325</v>
      </c>
      <c r="C36" s="326">
        <v>0</v>
      </c>
      <c r="D36" s="327" t="s">
        <v>293</v>
      </c>
      <c r="E36" s="327" t="s">
        <v>294</v>
      </c>
      <c r="F36" s="328">
        <v>1947000</v>
      </c>
      <c r="G36" s="328">
        <v>-724924.11</v>
      </c>
      <c r="H36" s="328">
        <v>1222075.8899999999</v>
      </c>
      <c r="J36" s="336">
        <v>2557</v>
      </c>
      <c r="K36" s="332" t="s">
        <v>926</v>
      </c>
    </row>
    <row r="37" spans="2:17" s="327" customFormat="1" ht="18.75" x14ac:dyDescent="0.45">
      <c r="B37" s="325">
        <v>100000000343</v>
      </c>
      <c r="C37" s="326">
        <v>0</v>
      </c>
      <c r="D37" s="327" t="s">
        <v>295</v>
      </c>
      <c r="E37" s="327" t="s">
        <v>296</v>
      </c>
      <c r="F37" s="328">
        <v>800000</v>
      </c>
      <c r="G37" s="328">
        <v>-283726.03000000003</v>
      </c>
      <c r="H37" s="328">
        <v>516273.97</v>
      </c>
      <c r="J37" s="330">
        <v>2557</v>
      </c>
      <c r="K37" s="334" t="s">
        <v>926</v>
      </c>
    </row>
    <row r="38" spans="2:17" s="327" customFormat="1" ht="24" x14ac:dyDescent="0.55000000000000004">
      <c r="B38" s="325">
        <v>100000000352</v>
      </c>
      <c r="C38" s="326">
        <v>0</v>
      </c>
      <c r="D38" s="327" t="s">
        <v>297</v>
      </c>
      <c r="E38" s="327" t="s">
        <v>298</v>
      </c>
      <c r="F38" s="328">
        <v>1499000</v>
      </c>
      <c r="G38" s="328">
        <v>-257191.44</v>
      </c>
      <c r="H38" s="328">
        <v>1241808.56</v>
      </c>
      <c r="I38" s="328">
        <f>SUM(F33:F38)</f>
        <v>17627000</v>
      </c>
      <c r="J38" s="330">
        <v>2557</v>
      </c>
      <c r="K38" s="331" t="s">
        <v>926</v>
      </c>
    </row>
    <row r="39" spans="2:17" x14ac:dyDescent="0.2">
      <c r="F39" s="117"/>
      <c r="G39" s="117"/>
      <c r="H39" s="117"/>
    </row>
    <row r="40" spans="2:17" s="327" customFormat="1" ht="21.75" x14ac:dyDescent="0.5">
      <c r="B40" s="325">
        <v>100000000366</v>
      </c>
      <c r="C40" s="326">
        <v>0</v>
      </c>
      <c r="D40" s="327" t="s">
        <v>299</v>
      </c>
      <c r="E40" s="327" t="s">
        <v>300</v>
      </c>
      <c r="F40" s="328">
        <v>1799000</v>
      </c>
      <c r="G40" s="328">
        <v>-1198183.29</v>
      </c>
      <c r="H40" s="328">
        <v>600816.71</v>
      </c>
      <c r="J40" s="330">
        <v>2557</v>
      </c>
      <c r="K40" s="332" t="s">
        <v>926</v>
      </c>
    </row>
    <row r="41" spans="2:17" s="327" customFormat="1" ht="21.75" x14ac:dyDescent="0.5">
      <c r="B41" s="325">
        <v>100000000367</v>
      </c>
      <c r="C41" s="326">
        <v>0</v>
      </c>
      <c r="D41" s="327" t="s">
        <v>301</v>
      </c>
      <c r="E41" s="327" t="s">
        <v>302</v>
      </c>
      <c r="F41" s="328">
        <v>1259999</v>
      </c>
      <c r="G41" s="328">
        <v>-562224.19999999995</v>
      </c>
      <c r="H41" s="328">
        <v>697774.8</v>
      </c>
      <c r="J41" s="330">
        <v>2557</v>
      </c>
      <c r="K41" s="332" t="s">
        <v>926</v>
      </c>
    </row>
    <row r="42" spans="2:17" s="340" customFormat="1" ht="18.75" x14ac:dyDescent="0.45">
      <c r="B42" s="338">
        <v>100000000396</v>
      </c>
      <c r="C42" s="339">
        <v>0</v>
      </c>
      <c r="D42" s="340" t="s">
        <v>303</v>
      </c>
      <c r="E42" s="340" t="s">
        <v>304</v>
      </c>
      <c r="F42" s="341">
        <v>9950000</v>
      </c>
      <c r="G42" s="341">
        <v>-3783499.59</v>
      </c>
      <c r="H42" s="341">
        <v>6166500.4100000001</v>
      </c>
      <c r="I42" s="341">
        <f>SUM(F40:F42)</f>
        <v>13008999</v>
      </c>
      <c r="J42" s="516" t="s">
        <v>915</v>
      </c>
      <c r="K42" s="516"/>
      <c r="L42" s="516"/>
      <c r="M42" s="516"/>
      <c r="N42" s="516"/>
      <c r="O42" s="516"/>
      <c r="P42" s="516"/>
      <c r="Q42" s="516"/>
    </row>
    <row r="43" spans="2:17" x14ac:dyDescent="0.2">
      <c r="F43" s="117"/>
      <c r="G43" s="117"/>
      <c r="H43" s="117"/>
    </row>
    <row r="44" spans="2:17" s="361" customFormat="1" ht="21.75" x14ac:dyDescent="0.2">
      <c r="B44" s="359">
        <v>100000000614</v>
      </c>
      <c r="C44" s="360">
        <v>0</v>
      </c>
      <c r="D44" s="361" t="s">
        <v>305</v>
      </c>
      <c r="E44" s="361" t="s">
        <v>306</v>
      </c>
      <c r="F44" s="362">
        <v>10363100</v>
      </c>
      <c r="G44" s="362">
        <v>-1056184.45</v>
      </c>
      <c r="H44" s="362">
        <v>9306915.5500000007</v>
      </c>
      <c r="I44" s="362">
        <f>+F44</f>
        <v>10363100</v>
      </c>
      <c r="J44" s="364" t="s">
        <v>1091</v>
      </c>
      <c r="K44" s="365" t="s">
        <v>1125</v>
      </c>
      <c r="L44" s="365"/>
      <c r="M44" s="365"/>
    </row>
    <row r="45" spans="2:17" x14ac:dyDescent="0.2">
      <c r="F45" s="117"/>
      <c r="G45" s="117"/>
      <c r="H45" s="117"/>
    </row>
    <row r="46" spans="2:17" s="361" customFormat="1" x14ac:dyDescent="0.2">
      <c r="B46" s="359">
        <v>100000000623</v>
      </c>
      <c r="C46" s="360">
        <v>0</v>
      </c>
      <c r="D46" s="361" t="s">
        <v>307</v>
      </c>
      <c r="E46" s="361" t="s">
        <v>308</v>
      </c>
      <c r="F46" s="362">
        <v>3951692.03</v>
      </c>
      <c r="G46" s="362">
        <v>-473003.88</v>
      </c>
      <c r="H46" s="362">
        <v>3478688.15</v>
      </c>
      <c r="I46" s="363" t="s">
        <v>1091</v>
      </c>
      <c r="J46" s="361" t="s">
        <v>1126</v>
      </c>
    </row>
    <row r="47" spans="2:17" s="361" customFormat="1" x14ac:dyDescent="0.2">
      <c r="B47" s="359">
        <v>100000000623</v>
      </c>
      <c r="C47" s="360">
        <v>1</v>
      </c>
      <c r="D47" s="361" t="s">
        <v>307</v>
      </c>
      <c r="E47" s="361" t="s">
        <v>308</v>
      </c>
      <c r="F47" s="362">
        <v>102480.47</v>
      </c>
      <c r="G47" s="362">
        <v>-102479.47</v>
      </c>
      <c r="H47" s="361">
        <v>1</v>
      </c>
      <c r="I47" s="363" t="s">
        <v>1091</v>
      </c>
      <c r="J47" s="361" t="s">
        <v>1126</v>
      </c>
    </row>
    <row r="48" spans="2:17" s="125" customFormat="1" ht="21.75" x14ac:dyDescent="0.5">
      <c r="B48" s="124">
        <v>100000000694</v>
      </c>
      <c r="C48" s="126">
        <v>0</v>
      </c>
      <c r="D48" s="125" t="s">
        <v>29</v>
      </c>
      <c r="E48" s="125" t="s">
        <v>309</v>
      </c>
      <c r="F48" s="127">
        <v>2621369.86</v>
      </c>
      <c r="G48" s="127">
        <v>-1029784.91</v>
      </c>
      <c r="H48" s="127">
        <v>1591584.95</v>
      </c>
      <c r="I48" s="288" t="s">
        <v>992</v>
      </c>
      <c r="J48" s="288" t="s">
        <v>993</v>
      </c>
      <c r="L48" s="289"/>
      <c r="M48" s="289"/>
      <c r="N48" s="289"/>
      <c r="O48" s="288" t="s">
        <v>968</v>
      </c>
    </row>
    <row r="49" spans="2:17" s="125" customFormat="1" ht="21.75" x14ac:dyDescent="0.5">
      <c r="B49" s="124">
        <v>100000000694</v>
      </c>
      <c r="C49" s="126">
        <v>1</v>
      </c>
      <c r="D49" s="125" t="s">
        <v>29</v>
      </c>
      <c r="E49" s="125" t="s">
        <v>309</v>
      </c>
      <c r="F49" s="127">
        <v>3358630.14</v>
      </c>
      <c r="G49" s="127">
        <v>-3358629.14</v>
      </c>
      <c r="H49" s="125">
        <v>1</v>
      </c>
      <c r="I49" s="288" t="s">
        <v>992</v>
      </c>
      <c r="J49" s="288" t="s">
        <v>993</v>
      </c>
      <c r="L49" s="289"/>
      <c r="M49" s="289"/>
      <c r="N49" s="289"/>
      <c r="O49" s="288" t="s">
        <v>968</v>
      </c>
    </row>
    <row r="50" spans="2:17" s="125" customFormat="1" ht="21.75" x14ac:dyDescent="0.5">
      <c r="B50" s="124">
        <v>100000000695</v>
      </c>
      <c r="C50" s="126">
        <v>0</v>
      </c>
      <c r="D50" s="125" t="s">
        <v>29</v>
      </c>
      <c r="E50" s="125" t="s">
        <v>310</v>
      </c>
      <c r="F50" s="127">
        <v>740410.59</v>
      </c>
      <c r="G50" s="127">
        <v>-294541.76</v>
      </c>
      <c r="H50" s="127">
        <v>445868.83</v>
      </c>
      <c r="I50" s="288" t="s">
        <v>992</v>
      </c>
      <c r="J50" s="288" t="s">
        <v>993</v>
      </c>
      <c r="L50" s="289"/>
      <c r="M50" s="289"/>
      <c r="N50" s="289"/>
      <c r="O50" s="288" t="s">
        <v>968</v>
      </c>
    </row>
    <row r="51" spans="2:17" s="125" customFormat="1" ht="21.75" x14ac:dyDescent="0.5">
      <c r="B51" s="124">
        <v>100000000695</v>
      </c>
      <c r="C51" s="126">
        <v>1</v>
      </c>
      <c r="D51" s="125" t="s">
        <v>29</v>
      </c>
      <c r="E51" s="125" t="s">
        <v>310</v>
      </c>
      <c r="F51" s="127">
        <v>968589.41</v>
      </c>
      <c r="G51" s="127">
        <v>-968588.41</v>
      </c>
      <c r="H51" s="125">
        <v>1</v>
      </c>
      <c r="I51" s="288" t="s">
        <v>992</v>
      </c>
      <c r="J51" s="288" t="s">
        <v>993</v>
      </c>
      <c r="L51" s="289"/>
      <c r="M51" s="289"/>
      <c r="N51" s="289"/>
      <c r="O51" s="288" t="s">
        <v>968</v>
      </c>
    </row>
    <row r="52" spans="2:17" s="125" customFormat="1" ht="21.75" x14ac:dyDescent="0.5">
      <c r="B52" s="124">
        <v>100000000696</v>
      </c>
      <c r="C52" s="126">
        <v>0</v>
      </c>
      <c r="D52" s="125" t="s">
        <v>29</v>
      </c>
      <c r="E52" s="125" t="s">
        <v>311</v>
      </c>
      <c r="F52" s="127">
        <v>5456388.8099999996</v>
      </c>
      <c r="G52" s="127">
        <v>-1992584.54</v>
      </c>
      <c r="H52" s="127">
        <v>3463804.27</v>
      </c>
      <c r="I52" s="288" t="s">
        <v>992</v>
      </c>
      <c r="J52" s="288" t="s">
        <v>993</v>
      </c>
      <c r="L52" s="289"/>
      <c r="M52" s="289"/>
      <c r="N52" s="289"/>
      <c r="O52" s="288" t="s">
        <v>968</v>
      </c>
    </row>
    <row r="53" spans="2:17" s="125" customFormat="1" ht="21.75" x14ac:dyDescent="0.5">
      <c r="B53" s="124">
        <v>100000000696</v>
      </c>
      <c r="C53" s="126">
        <v>1</v>
      </c>
      <c r="D53" s="125" t="s">
        <v>29</v>
      </c>
      <c r="E53" s="125" t="s">
        <v>311</v>
      </c>
      <c r="F53" s="127">
        <v>6104651.7300000004</v>
      </c>
      <c r="G53" s="127">
        <v>-6104650.7300000004</v>
      </c>
      <c r="H53" s="125">
        <v>1</v>
      </c>
      <c r="I53" s="288" t="s">
        <v>992</v>
      </c>
      <c r="J53" s="288" t="s">
        <v>993</v>
      </c>
      <c r="L53" s="289"/>
      <c r="M53" s="289"/>
      <c r="N53" s="289"/>
      <c r="O53" s="288" t="s">
        <v>968</v>
      </c>
    </row>
    <row r="54" spans="2:17" s="125" customFormat="1" ht="21.75" x14ac:dyDescent="0.5">
      <c r="B54" s="124">
        <v>100000000697</v>
      </c>
      <c r="C54" s="126">
        <v>0</v>
      </c>
      <c r="D54" s="125" t="s">
        <v>29</v>
      </c>
      <c r="E54" s="125" t="s">
        <v>312</v>
      </c>
      <c r="F54" s="127">
        <v>789547.69</v>
      </c>
      <c r="G54" s="127">
        <v>-288329.98</v>
      </c>
      <c r="H54" s="127">
        <v>501217.71</v>
      </c>
      <c r="I54" s="288" t="s">
        <v>992</v>
      </c>
      <c r="J54" s="288" t="s">
        <v>993</v>
      </c>
      <c r="L54" s="289"/>
      <c r="M54" s="289"/>
      <c r="N54" s="289"/>
      <c r="O54" s="288" t="s">
        <v>968</v>
      </c>
    </row>
    <row r="55" spans="2:17" s="125" customFormat="1" ht="21.75" x14ac:dyDescent="0.5">
      <c r="B55" s="124">
        <v>100000000697</v>
      </c>
      <c r="C55" s="126">
        <v>1</v>
      </c>
      <c r="D55" s="125" t="s">
        <v>29</v>
      </c>
      <c r="E55" s="125" t="s">
        <v>312</v>
      </c>
      <c r="F55" s="127">
        <v>883352.31</v>
      </c>
      <c r="G55" s="127">
        <v>-883351.31</v>
      </c>
      <c r="H55" s="125">
        <v>1</v>
      </c>
      <c r="I55" s="288" t="s">
        <v>992</v>
      </c>
      <c r="J55" s="288" t="s">
        <v>993</v>
      </c>
      <c r="L55" s="289"/>
      <c r="M55" s="289"/>
      <c r="N55" s="289"/>
      <c r="O55" s="288" t="s">
        <v>968</v>
      </c>
    </row>
    <row r="56" spans="2:17" s="125" customFormat="1" ht="21.75" x14ac:dyDescent="0.5">
      <c r="B56" s="124">
        <v>100000000698</v>
      </c>
      <c r="C56" s="126">
        <v>0</v>
      </c>
      <c r="D56" s="125" t="s">
        <v>29</v>
      </c>
      <c r="E56" s="125" t="s">
        <v>313</v>
      </c>
      <c r="F56" s="127">
        <v>404850.26</v>
      </c>
      <c r="G56" s="127">
        <v>-147844.73000000001</v>
      </c>
      <c r="H56" s="127">
        <v>257005.53</v>
      </c>
      <c r="I56" s="288" t="s">
        <v>992</v>
      </c>
      <c r="J56" s="288" t="s">
        <v>993</v>
      </c>
      <c r="L56" s="289"/>
      <c r="M56" s="289"/>
      <c r="N56" s="289"/>
      <c r="O56" s="288" t="s">
        <v>968</v>
      </c>
    </row>
    <row r="57" spans="2:17" s="125" customFormat="1" ht="21.75" x14ac:dyDescent="0.5">
      <c r="B57" s="124">
        <v>100000000698</v>
      </c>
      <c r="C57" s="126">
        <v>1</v>
      </c>
      <c r="D57" s="125" t="s">
        <v>29</v>
      </c>
      <c r="E57" s="125" t="s">
        <v>313</v>
      </c>
      <c r="F57" s="127">
        <v>452949.74</v>
      </c>
      <c r="G57" s="127">
        <v>-452948.74</v>
      </c>
      <c r="H57" s="125">
        <v>1</v>
      </c>
      <c r="I57" s="288" t="s">
        <v>992</v>
      </c>
      <c r="J57" s="288" t="s">
        <v>993</v>
      </c>
      <c r="L57" s="289"/>
      <c r="M57" s="289"/>
      <c r="N57" s="289"/>
      <c r="O57" s="288" t="s">
        <v>968</v>
      </c>
    </row>
    <row r="58" spans="2:17" s="162" customFormat="1" ht="21.75" x14ac:dyDescent="0.5">
      <c r="B58" s="160">
        <v>100000000699</v>
      </c>
      <c r="C58" s="161">
        <v>0</v>
      </c>
      <c r="D58" s="162" t="s">
        <v>29</v>
      </c>
      <c r="E58" s="162" t="s">
        <v>314</v>
      </c>
      <c r="F58" s="163">
        <v>37293.440000000002</v>
      </c>
      <c r="G58" s="163">
        <v>-12444.33</v>
      </c>
      <c r="H58" s="163">
        <v>24849.11</v>
      </c>
      <c r="I58" s="296" t="s">
        <v>1116</v>
      </c>
      <c r="J58" s="162" t="s">
        <v>1115</v>
      </c>
    </row>
    <row r="59" spans="2:17" s="162" customFormat="1" ht="21.75" x14ac:dyDescent="0.5">
      <c r="B59" s="160">
        <v>100000000699</v>
      </c>
      <c r="C59" s="161">
        <v>1</v>
      </c>
      <c r="D59" s="162" t="s">
        <v>29</v>
      </c>
      <c r="E59" s="162" t="s">
        <v>314</v>
      </c>
      <c r="F59" s="163">
        <v>34906.559999999998</v>
      </c>
      <c r="G59" s="163">
        <v>-34905.56</v>
      </c>
      <c r="H59" s="162">
        <v>1</v>
      </c>
      <c r="I59" s="296" t="s">
        <v>1116</v>
      </c>
      <c r="J59" s="162" t="s">
        <v>1115</v>
      </c>
    </row>
    <row r="60" spans="2:17" s="300" customFormat="1" ht="21.75" x14ac:dyDescent="0.5">
      <c r="B60" s="301">
        <v>100000000700</v>
      </c>
      <c r="C60" s="302">
        <v>0</v>
      </c>
      <c r="D60" s="300" t="s">
        <v>29</v>
      </c>
      <c r="E60" s="300" t="s">
        <v>315</v>
      </c>
      <c r="F60" s="303">
        <v>724316.16000000003</v>
      </c>
      <c r="G60" s="303">
        <v>-222576.32</v>
      </c>
      <c r="H60" s="303">
        <v>501739.84</v>
      </c>
      <c r="I60" s="498" t="s">
        <v>1063</v>
      </c>
      <c r="J60" s="498"/>
      <c r="K60" s="498"/>
      <c r="L60" s="498"/>
      <c r="M60" s="498"/>
      <c r="N60" s="498"/>
      <c r="O60" s="498"/>
      <c r="P60" s="498"/>
      <c r="Q60" s="498"/>
    </row>
    <row r="61" spans="2:17" s="300" customFormat="1" ht="21.75" x14ac:dyDescent="0.5">
      <c r="B61" s="301">
        <v>100000000700</v>
      </c>
      <c r="C61" s="302">
        <v>1</v>
      </c>
      <c r="D61" s="300" t="s">
        <v>29</v>
      </c>
      <c r="E61" s="300" t="s">
        <v>315</v>
      </c>
      <c r="F61" s="303">
        <v>568683.84</v>
      </c>
      <c r="G61" s="303">
        <v>-568682.84</v>
      </c>
      <c r="H61" s="300">
        <v>1</v>
      </c>
      <c r="I61" s="498" t="s">
        <v>1063</v>
      </c>
      <c r="J61" s="498"/>
      <c r="K61" s="498"/>
      <c r="L61" s="498"/>
      <c r="M61" s="498"/>
      <c r="N61" s="498"/>
      <c r="O61" s="498"/>
      <c r="P61" s="498"/>
      <c r="Q61" s="498"/>
    </row>
    <row r="62" spans="2:17" s="300" customFormat="1" ht="21.75" x14ac:dyDescent="0.2">
      <c r="B62" s="301">
        <v>100000000701</v>
      </c>
      <c r="C62" s="302">
        <v>0</v>
      </c>
      <c r="D62" s="300" t="s">
        <v>29</v>
      </c>
      <c r="E62" s="300" t="s">
        <v>261</v>
      </c>
      <c r="F62" s="303">
        <v>1663893.2</v>
      </c>
      <c r="G62" s="303">
        <v>-516342.93</v>
      </c>
      <c r="H62" s="303">
        <v>1147550.27</v>
      </c>
      <c r="I62" s="306" t="s">
        <v>1065</v>
      </c>
    </row>
    <row r="63" spans="2:17" s="300" customFormat="1" ht="21.75" x14ac:dyDescent="0.2">
      <c r="B63" s="301">
        <v>100000000701</v>
      </c>
      <c r="C63" s="302">
        <v>1</v>
      </c>
      <c r="D63" s="300" t="s">
        <v>29</v>
      </c>
      <c r="E63" s="300" t="s">
        <v>261</v>
      </c>
      <c r="F63" s="303">
        <v>1320974.19</v>
      </c>
      <c r="G63" s="303">
        <v>-1320973.19</v>
      </c>
      <c r="H63" s="300">
        <v>1</v>
      </c>
      <c r="I63" s="306" t="s">
        <v>1065</v>
      </c>
    </row>
    <row r="64" spans="2:17" s="300" customFormat="1" ht="21.75" x14ac:dyDescent="0.5">
      <c r="B64" s="301">
        <v>100000000702</v>
      </c>
      <c r="C64" s="302">
        <v>0</v>
      </c>
      <c r="D64" s="300" t="s">
        <v>29</v>
      </c>
      <c r="E64" s="300" t="s">
        <v>316</v>
      </c>
      <c r="F64" s="303">
        <v>227885.48</v>
      </c>
      <c r="G64" s="303">
        <v>-68663.87</v>
      </c>
      <c r="H64" s="303">
        <v>159221.60999999999</v>
      </c>
      <c r="I64" s="498" t="s">
        <v>1072</v>
      </c>
      <c r="J64" s="498"/>
      <c r="K64" s="498"/>
      <c r="L64" s="498"/>
      <c r="M64" s="498"/>
      <c r="N64" s="498"/>
      <c r="O64" s="498"/>
      <c r="P64" s="498"/>
      <c r="Q64" s="498"/>
    </row>
    <row r="65" spans="1:17" s="300" customFormat="1" ht="21.75" x14ac:dyDescent="0.5">
      <c r="B65" s="301">
        <v>100000000702</v>
      </c>
      <c r="C65" s="302">
        <v>1</v>
      </c>
      <c r="D65" s="300" t="s">
        <v>29</v>
      </c>
      <c r="E65" s="300" t="s">
        <v>316</v>
      </c>
      <c r="F65" s="303">
        <v>171114.52</v>
      </c>
      <c r="G65" s="303">
        <v>-171113.52</v>
      </c>
      <c r="H65" s="300">
        <v>1</v>
      </c>
      <c r="I65" s="498" t="s">
        <v>1072</v>
      </c>
      <c r="J65" s="498"/>
      <c r="K65" s="498"/>
      <c r="L65" s="498"/>
      <c r="M65" s="498"/>
      <c r="N65" s="498"/>
      <c r="O65" s="498"/>
      <c r="P65" s="498"/>
      <c r="Q65" s="498"/>
    </row>
    <row r="66" spans="1:17" s="300" customFormat="1" ht="21.75" x14ac:dyDescent="0.5">
      <c r="B66" s="301">
        <v>100000000703</v>
      </c>
      <c r="C66" s="302">
        <v>0</v>
      </c>
      <c r="D66" s="300" t="s">
        <v>29</v>
      </c>
      <c r="E66" s="300" t="s">
        <v>317</v>
      </c>
      <c r="F66" s="303">
        <v>567572.71</v>
      </c>
      <c r="G66" s="303">
        <v>-172667.95</v>
      </c>
      <c r="H66" s="303">
        <v>394904.76</v>
      </c>
      <c r="I66" s="498" t="s">
        <v>1063</v>
      </c>
      <c r="J66" s="498"/>
      <c r="K66" s="498"/>
      <c r="L66" s="498"/>
      <c r="M66" s="498"/>
      <c r="N66" s="498"/>
      <c r="O66" s="498"/>
      <c r="P66" s="498"/>
      <c r="Q66" s="498"/>
    </row>
    <row r="67" spans="1:17" s="300" customFormat="1" ht="21.75" x14ac:dyDescent="0.5">
      <c r="B67" s="301">
        <v>100000000703</v>
      </c>
      <c r="C67" s="302">
        <v>1</v>
      </c>
      <c r="D67" s="300" t="s">
        <v>29</v>
      </c>
      <c r="E67" s="300" t="s">
        <v>317</v>
      </c>
      <c r="F67" s="303">
        <v>430327.29</v>
      </c>
      <c r="G67" s="303">
        <v>-430326.29</v>
      </c>
      <c r="H67" s="300">
        <v>1</v>
      </c>
      <c r="I67" s="498" t="s">
        <v>1063</v>
      </c>
      <c r="J67" s="498"/>
      <c r="K67" s="498"/>
      <c r="L67" s="498"/>
      <c r="M67" s="498"/>
      <c r="N67" s="498"/>
      <c r="O67" s="498"/>
      <c r="P67" s="498"/>
      <c r="Q67" s="498"/>
    </row>
    <row r="68" spans="1:17" s="300" customFormat="1" ht="21.75" x14ac:dyDescent="0.5">
      <c r="B68" s="301">
        <v>100000000704</v>
      </c>
      <c r="C68" s="302">
        <v>0</v>
      </c>
      <c r="D68" s="300" t="s">
        <v>29</v>
      </c>
      <c r="E68" s="300" t="s">
        <v>318</v>
      </c>
      <c r="F68" s="303">
        <v>2057764.38</v>
      </c>
      <c r="G68" s="303">
        <v>-620022.19999999995</v>
      </c>
      <c r="H68" s="303">
        <v>1437742.18</v>
      </c>
      <c r="I68" s="498" t="s">
        <v>1063</v>
      </c>
      <c r="J68" s="498"/>
      <c r="K68" s="498"/>
      <c r="L68" s="498"/>
      <c r="M68" s="498"/>
      <c r="N68" s="498"/>
      <c r="O68" s="498"/>
      <c r="P68" s="498"/>
      <c r="Q68" s="498"/>
    </row>
    <row r="69" spans="1:17" s="300" customFormat="1" ht="21.75" x14ac:dyDescent="0.5">
      <c r="B69" s="301">
        <v>100000000704</v>
      </c>
      <c r="C69" s="302">
        <v>1</v>
      </c>
      <c r="D69" s="300" t="s">
        <v>29</v>
      </c>
      <c r="E69" s="300" t="s">
        <v>318</v>
      </c>
      <c r="F69" s="303">
        <v>1522235.62</v>
      </c>
      <c r="G69" s="303">
        <v>-1522234.62</v>
      </c>
      <c r="H69" s="300">
        <v>1</v>
      </c>
      <c r="I69" s="498" t="s">
        <v>1063</v>
      </c>
      <c r="J69" s="498"/>
      <c r="K69" s="498"/>
      <c r="L69" s="498"/>
      <c r="M69" s="498"/>
      <c r="N69" s="498"/>
      <c r="O69" s="498"/>
      <c r="P69" s="498"/>
      <c r="Q69" s="498"/>
    </row>
    <row r="70" spans="1:17" s="300" customFormat="1" ht="21.75" x14ac:dyDescent="0.5">
      <c r="B70" s="301">
        <v>100000000705</v>
      </c>
      <c r="C70" s="302">
        <v>0</v>
      </c>
      <c r="D70" s="300" t="s">
        <v>29</v>
      </c>
      <c r="E70" s="300" t="s">
        <v>319</v>
      </c>
      <c r="F70" s="303">
        <v>2407556.16</v>
      </c>
      <c r="G70" s="303">
        <v>-718537.16</v>
      </c>
      <c r="H70" s="303">
        <v>1689019</v>
      </c>
      <c r="I70" s="498" t="s">
        <v>1063</v>
      </c>
      <c r="J70" s="498"/>
      <c r="K70" s="498"/>
      <c r="L70" s="498"/>
      <c r="M70" s="498"/>
      <c r="N70" s="498"/>
      <c r="O70" s="498"/>
      <c r="P70" s="498"/>
      <c r="Q70" s="498"/>
    </row>
    <row r="71" spans="1:17" s="300" customFormat="1" ht="21.75" x14ac:dyDescent="0.5">
      <c r="B71" s="301">
        <v>100000000705</v>
      </c>
      <c r="C71" s="302">
        <v>1</v>
      </c>
      <c r="D71" s="300" t="s">
        <v>29</v>
      </c>
      <c r="E71" s="300" t="s">
        <v>319</v>
      </c>
      <c r="F71" s="303">
        <v>1762443.84</v>
      </c>
      <c r="G71" s="303">
        <v>-1762442.84</v>
      </c>
      <c r="H71" s="300">
        <v>1</v>
      </c>
      <c r="I71" s="498" t="s">
        <v>1063</v>
      </c>
      <c r="J71" s="498"/>
      <c r="K71" s="498"/>
      <c r="L71" s="498"/>
      <c r="M71" s="498"/>
      <c r="N71" s="498"/>
      <c r="O71" s="498"/>
      <c r="P71" s="498"/>
      <c r="Q71" s="498"/>
    </row>
    <row r="72" spans="1:17" s="300" customFormat="1" ht="21.75" x14ac:dyDescent="0.5">
      <c r="B72" s="301">
        <v>100000000706</v>
      </c>
      <c r="C72" s="302">
        <v>0</v>
      </c>
      <c r="D72" s="300" t="s">
        <v>29</v>
      </c>
      <c r="E72" s="300" t="s">
        <v>320</v>
      </c>
      <c r="F72" s="303">
        <v>2629632.33</v>
      </c>
      <c r="G72" s="303">
        <v>-777198.79</v>
      </c>
      <c r="H72" s="303">
        <v>1852433.54</v>
      </c>
      <c r="I72" s="498" t="s">
        <v>1063</v>
      </c>
      <c r="J72" s="498"/>
      <c r="K72" s="498"/>
      <c r="L72" s="498"/>
      <c r="M72" s="498"/>
      <c r="N72" s="498"/>
      <c r="O72" s="498"/>
      <c r="P72" s="498"/>
      <c r="Q72" s="498"/>
    </row>
    <row r="73" spans="1:17" s="300" customFormat="1" ht="21.75" x14ac:dyDescent="0.5">
      <c r="B73" s="301">
        <v>100000000706</v>
      </c>
      <c r="C73" s="302">
        <v>1</v>
      </c>
      <c r="D73" s="300" t="s">
        <v>29</v>
      </c>
      <c r="E73" s="300" t="s">
        <v>320</v>
      </c>
      <c r="F73" s="303">
        <v>1879367.67</v>
      </c>
      <c r="G73" s="303">
        <v>-1879366.67</v>
      </c>
      <c r="H73" s="300">
        <v>1</v>
      </c>
      <c r="I73" s="498" t="s">
        <v>1063</v>
      </c>
      <c r="J73" s="498"/>
      <c r="K73" s="498"/>
      <c r="L73" s="498"/>
      <c r="M73" s="498"/>
      <c r="N73" s="498"/>
      <c r="O73" s="498"/>
      <c r="P73" s="498"/>
      <c r="Q73" s="498"/>
    </row>
    <row r="74" spans="1:17" s="133" customFormat="1" x14ac:dyDescent="0.2">
      <c r="A74" s="133" t="s">
        <v>1075</v>
      </c>
      <c r="B74" s="132">
        <v>100000000707</v>
      </c>
      <c r="C74" s="134">
        <v>0</v>
      </c>
      <c r="D74" s="133" t="s">
        <v>29</v>
      </c>
      <c r="E74" s="133" t="s">
        <v>321</v>
      </c>
      <c r="F74" s="135">
        <v>991433.79</v>
      </c>
      <c r="G74" s="135">
        <v>-293022.38</v>
      </c>
      <c r="H74" s="135">
        <v>698411.41</v>
      </c>
      <c r="I74" s="133" t="s">
        <v>1074</v>
      </c>
    </row>
    <row r="75" spans="1:17" s="133" customFormat="1" x14ac:dyDescent="0.2">
      <c r="A75" s="133" t="s">
        <v>1075</v>
      </c>
      <c r="B75" s="132">
        <v>100000000707</v>
      </c>
      <c r="C75" s="134">
        <v>1</v>
      </c>
      <c r="D75" s="133" t="s">
        <v>29</v>
      </c>
      <c r="E75" s="133" t="s">
        <v>321</v>
      </c>
      <c r="F75" s="135">
        <v>708566.21</v>
      </c>
      <c r="G75" s="135">
        <v>-708565.21</v>
      </c>
      <c r="H75" s="133">
        <v>1</v>
      </c>
      <c r="I75" s="133" t="s">
        <v>1074</v>
      </c>
    </row>
    <row r="76" spans="1:17" s="162" customFormat="1" ht="18.75" x14ac:dyDescent="0.45">
      <c r="B76" s="160">
        <v>100000000708</v>
      </c>
      <c r="C76" s="161">
        <v>0</v>
      </c>
      <c r="D76" s="162" t="s">
        <v>29</v>
      </c>
      <c r="E76" s="162" t="s">
        <v>322</v>
      </c>
      <c r="F76" s="163">
        <v>3103780.82</v>
      </c>
      <c r="G76" s="163">
        <v>-844858.46</v>
      </c>
      <c r="H76" s="163">
        <v>2258922.36</v>
      </c>
      <c r="I76" s="502" t="s">
        <v>1043</v>
      </c>
      <c r="J76" s="502"/>
      <c r="K76" s="502"/>
      <c r="L76" s="502"/>
      <c r="M76" s="502"/>
      <c r="N76" s="502"/>
      <c r="O76" s="502"/>
      <c r="P76" s="502"/>
      <c r="Q76" s="502"/>
    </row>
    <row r="77" spans="1:17" s="162" customFormat="1" ht="18.75" x14ac:dyDescent="0.45">
      <c r="B77" s="160">
        <v>100000000708</v>
      </c>
      <c r="C77" s="161">
        <v>1</v>
      </c>
      <c r="D77" s="162" t="s">
        <v>29</v>
      </c>
      <c r="E77" s="162" t="s">
        <v>322</v>
      </c>
      <c r="F77" s="163">
        <v>1796219.18</v>
      </c>
      <c r="G77" s="163">
        <v>-1796218.18</v>
      </c>
      <c r="H77" s="162">
        <v>1</v>
      </c>
      <c r="I77" s="502" t="s">
        <v>1042</v>
      </c>
      <c r="J77" s="502"/>
      <c r="K77" s="502"/>
      <c r="L77" s="502"/>
      <c r="M77" s="502"/>
      <c r="N77" s="502"/>
      <c r="O77" s="502"/>
      <c r="P77" s="502"/>
      <c r="Q77" s="502"/>
    </row>
    <row r="78" spans="1:17" x14ac:dyDescent="0.2">
      <c r="B78" s="115">
        <v>100000000736</v>
      </c>
      <c r="C78" s="116">
        <v>0</v>
      </c>
      <c r="D78" s="118" t="s">
        <v>323</v>
      </c>
      <c r="E78" s="118" t="s">
        <v>324</v>
      </c>
      <c r="F78" s="117">
        <v>34500000</v>
      </c>
      <c r="G78" s="117">
        <v>-4007671.23</v>
      </c>
      <c r="H78" s="117">
        <v>30492328.77</v>
      </c>
      <c r="I78" s="117">
        <f>SUM(F46:F78)</f>
        <v>84940880.430000007</v>
      </c>
    </row>
    <row r="79" spans="1:17" x14ac:dyDescent="0.2">
      <c r="F79" s="117"/>
      <c r="G79" s="117"/>
      <c r="H79" s="117"/>
    </row>
    <row r="80" spans="1:17" ht="21.75" x14ac:dyDescent="0.2">
      <c r="B80" s="27">
        <v>100000000798</v>
      </c>
      <c r="C80" s="28">
        <v>0</v>
      </c>
      <c r="D80" s="26" t="s">
        <v>325</v>
      </c>
      <c r="E80" s="26" t="s">
        <v>326</v>
      </c>
      <c r="F80" s="29">
        <v>4370000</v>
      </c>
      <c r="G80" s="29">
        <v>-365381.48</v>
      </c>
      <c r="H80" s="29">
        <v>4004618.52</v>
      </c>
      <c r="I80" s="535" t="s">
        <v>1318</v>
      </c>
      <c r="J80" s="535"/>
      <c r="K80" s="535"/>
      <c r="L80" s="535"/>
      <c r="M80" s="535"/>
      <c r="N80" s="535"/>
      <c r="O80" s="535"/>
      <c r="P80" s="535"/>
      <c r="Q80" s="535"/>
    </row>
    <row r="81" spans="2:10" s="376" customFormat="1" x14ac:dyDescent="0.2">
      <c r="B81" s="374">
        <v>100000001172</v>
      </c>
      <c r="C81" s="375">
        <v>0</v>
      </c>
      <c r="D81" s="376" t="s">
        <v>327</v>
      </c>
      <c r="E81" s="376" t="s">
        <v>328</v>
      </c>
      <c r="F81" s="377">
        <v>29987248</v>
      </c>
      <c r="G81" s="377">
        <v>-2612587.64</v>
      </c>
      <c r="H81" s="377">
        <v>27374660.359999999</v>
      </c>
      <c r="I81" s="377">
        <f>SUM(F80:F81)</f>
        <v>34357248</v>
      </c>
      <c r="J81" s="377">
        <v>2563</v>
      </c>
    </row>
    <row r="83" spans="2:10" x14ac:dyDescent="0.2">
      <c r="B83" s="115" t="s">
        <v>330</v>
      </c>
      <c r="F83" s="117">
        <v>197780724.25999999</v>
      </c>
      <c r="G83" s="117">
        <v>-66132655.649999999</v>
      </c>
      <c r="H83" s="117">
        <v>131648068.61</v>
      </c>
    </row>
    <row r="85" spans="2:10" x14ac:dyDescent="0.2">
      <c r="B85" s="115" t="s">
        <v>332</v>
      </c>
      <c r="F85" s="117">
        <v>197780724.25999999</v>
      </c>
      <c r="G85" s="117">
        <v>-66132655.649999999</v>
      </c>
      <c r="H85" s="117">
        <v>131648068.61</v>
      </c>
    </row>
    <row r="87" spans="2:10" x14ac:dyDescent="0.2">
      <c r="B87" s="115" t="s">
        <v>47</v>
      </c>
      <c r="F87" s="117">
        <v>197780724.25999999</v>
      </c>
      <c r="G87" s="117">
        <v>-66132655.649999999</v>
      </c>
      <c r="H87" s="117">
        <v>131648068.61</v>
      </c>
    </row>
    <row r="89" spans="2:10" x14ac:dyDescent="0.2">
      <c r="B89" s="115" t="s">
        <v>48</v>
      </c>
      <c r="F89" s="117">
        <v>197780724.25999999</v>
      </c>
      <c r="G89" s="117">
        <v>-66132655.649999999</v>
      </c>
      <c r="H89" s="117">
        <v>131648068.61</v>
      </c>
    </row>
    <row r="91" spans="2:10" x14ac:dyDescent="0.2">
      <c r="B91" s="115" t="s">
        <v>49</v>
      </c>
      <c r="F91" s="117">
        <v>197780724.25999999</v>
      </c>
      <c r="G91" s="117">
        <v>-66132655.649999999</v>
      </c>
      <c r="H91" s="117">
        <v>131648068.61</v>
      </c>
    </row>
  </sheetData>
  <mergeCells count="22">
    <mergeCell ref="I80:Q80"/>
    <mergeCell ref="K30:S30"/>
    <mergeCell ref="J26:R26"/>
    <mergeCell ref="I15:Q15"/>
    <mergeCell ref="J42:Q42"/>
    <mergeCell ref="I16:Q16"/>
    <mergeCell ref="I76:Q76"/>
    <mergeCell ref="I77:Q77"/>
    <mergeCell ref="I20:R20"/>
    <mergeCell ref="I60:Q60"/>
    <mergeCell ref="I61:Q61"/>
    <mergeCell ref="I72:Q72"/>
    <mergeCell ref="I73:Q73"/>
    <mergeCell ref="I68:Q68"/>
    <mergeCell ref="I69:Q69"/>
    <mergeCell ref="I70:Q70"/>
    <mergeCell ref="J23:R23"/>
    <mergeCell ref="I71:Q71"/>
    <mergeCell ref="I66:Q66"/>
    <mergeCell ref="I67:Q67"/>
    <mergeCell ref="I64:Q64"/>
    <mergeCell ref="I65:Q65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opLeftCell="A4" workbookViewId="0">
      <selection activeCell="A51" sqref="A51:XFD52"/>
    </sheetView>
  </sheetViews>
  <sheetFormatPr defaultColWidth="8.875" defaultRowHeight="15" x14ac:dyDescent="0.2"/>
  <cols>
    <col min="1" max="1" width="8.875" style="118"/>
    <col min="2" max="2" width="17.75" style="115" customWidth="1"/>
    <col min="3" max="3" width="5.5" style="118" customWidth="1"/>
    <col min="4" max="4" width="11.75" style="116" customWidth="1"/>
    <col min="5" max="5" width="44.375" style="118" customWidth="1"/>
    <col min="6" max="6" width="16.25" style="118" customWidth="1"/>
    <col min="7" max="8" width="14.625" style="118" customWidth="1"/>
    <col min="9" max="9" width="15" style="265" customWidth="1"/>
    <col min="10" max="15" width="8.875" style="265"/>
    <col min="16" max="16384" width="8.875" style="118"/>
  </cols>
  <sheetData>
    <row r="1" spans="1:15" x14ac:dyDescent="0.2">
      <c r="A1" s="118" t="s">
        <v>0</v>
      </c>
    </row>
    <row r="3" spans="1:15" x14ac:dyDescent="0.2">
      <c r="A3" s="118" t="s">
        <v>1</v>
      </c>
      <c r="I3" s="265">
        <v>1</v>
      </c>
    </row>
    <row r="5" spans="1:15" x14ac:dyDescent="0.2">
      <c r="A5" s="118" t="s">
        <v>2</v>
      </c>
      <c r="C5" s="118" t="s">
        <v>3</v>
      </c>
      <c r="E5" s="118" t="s">
        <v>4</v>
      </c>
    </row>
    <row r="6" spans="1:15" x14ac:dyDescent="0.2">
      <c r="A6" s="118" t="s">
        <v>5</v>
      </c>
      <c r="C6" s="118" t="s">
        <v>1</v>
      </c>
      <c r="J6" s="265">
        <v>1</v>
      </c>
    </row>
    <row r="8" spans="1:15" x14ac:dyDescent="0.2">
      <c r="A8" s="118" t="s">
        <v>6</v>
      </c>
      <c r="D8" s="116" t="s">
        <v>7</v>
      </c>
      <c r="F8" s="118" t="s">
        <v>8</v>
      </c>
      <c r="G8" s="118" t="s">
        <v>9</v>
      </c>
      <c r="H8" s="118" t="s">
        <v>10</v>
      </c>
    </row>
    <row r="9" spans="1:15" x14ac:dyDescent="0.2">
      <c r="A9" s="118" t="s">
        <v>11</v>
      </c>
      <c r="D9" s="116">
        <v>8200</v>
      </c>
      <c r="F9" s="118" t="s">
        <v>12</v>
      </c>
      <c r="G9" s="118">
        <v>1205030101</v>
      </c>
      <c r="H9" s="118">
        <v>12050300</v>
      </c>
    </row>
    <row r="11" spans="1:15" x14ac:dyDescent="0.2">
      <c r="B11" s="115" t="s">
        <v>13</v>
      </c>
      <c r="C11" s="118" t="s">
        <v>14</v>
      </c>
      <c r="D11" s="116" t="s">
        <v>15</v>
      </c>
      <c r="E11" s="118" t="s">
        <v>16</v>
      </c>
      <c r="F11" s="118" t="s">
        <v>17</v>
      </c>
      <c r="G11" s="118" t="s">
        <v>18</v>
      </c>
      <c r="H11" s="118" t="s">
        <v>19</v>
      </c>
    </row>
    <row r="13" spans="1:15" s="268" customFormat="1" ht="24" x14ac:dyDescent="0.2">
      <c r="B13" s="267">
        <v>100000000023</v>
      </c>
      <c r="C13" s="268">
        <v>0</v>
      </c>
      <c r="D13" s="269" t="s">
        <v>20</v>
      </c>
      <c r="E13" s="268" t="s">
        <v>21</v>
      </c>
      <c r="F13" s="270">
        <v>1000000</v>
      </c>
      <c r="G13" s="270">
        <v>-814429.17</v>
      </c>
      <c r="H13" s="270">
        <v>185570.83</v>
      </c>
      <c r="I13" s="275">
        <f>+F13</f>
        <v>1000000</v>
      </c>
      <c r="J13" s="276">
        <v>2552</v>
      </c>
      <c r="K13" s="277" t="s">
        <v>999</v>
      </c>
      <c r="L13" s="273"/>
      <c r="M13" s="273"/>
      <c r="N13" s="273"/>
      <c r="O13" s="273"/>
    </row>
    <row r="14" spans="1:15" x14ac:dyDescent="0.2">
      <c r="F14" s="117"/>
      <c r="G14" s="117"/>
      <c r="H14" s="117"/>
    </row>
    <row r="15" spans="1:15" s="327" customFormat="1" ht="18.75" x14ac:dyDescent="0.45">
      <c r="B15" s="325">
        <v>100000000369</v>
      </c>
      <c r="C15" s="327">
        <v>0</v>
      </c>
      <c r="D15" s="326" t="s">
        <v>22</v>
      </c>
      <c r="E15" s="327" t="s">
        <v>23</v>
      </c>
      <c r="F15" s="328">
        <v>1899000</v>
      </c>
      <c r="G15" s="328">
        <v>-837641.1</v>
      </c>
      <c r="H15" s="328">
        <v>1061358.8999999999</v>
      </c>
      <c r="I15" s="333"/>
      <c r="J15" s="330">
        <v>2557</v>
      </c>
      <c r="K15" s="334" t="s">
        <v>926</v>
      </c>
      <c r="L15" s="333"/>
      <c r="M15" s="333"/>
      <c r="N15" s="333"/>
      <c r="O15" s="333"/>
    </row>
    <row r="16" spans="1:15" s="327" customFormat="1" ht="18.75" x14ac:dyDescent="0.45">
      <c r="B16" s="325">
        <v>100000000385</v>
      </c>
      <c r="C16" s="327">
        <v>0</v>
      </c>
      <c r="D16" s="326" t="s">
        <v>24</v>
      </c>
      <c r="E16" s="327" t="s">
        <v>25</v>
      </c>
      <c r="F16" s="328">
        <v>1490000</v>
      </c>
      <c r="G16" s="328">
        <v>-917676.71</v>
      </c>
      <c r="H16" s="328">
        <v>572323.29</v>
      </c>
      <c r="I16" s="335">
        <f>SUM(F15:F16)</f>
        <v>3389000</v>
      </c>
      <c r="J16" s="330">
        <v>2557</v>
      </c>
      <c r="K16" s="334" t="s">
        <v>926</v>
      </c>
      <c r="L16" s="333"/>
      <c r="M16" s="333"/>
      <c r="N16" s="333"/>
      <c r="O16" s="333"/>
    </row>
    <row r="17" spans="2:18" x14ac:dyDescent="0.2">
      <c r="F17" s="117"/>
      <c r="G17" s="117"/>
      <c r="H17" s="117"/>
    </row>
    <row r="18" spans="2:18" s="268" customFormat="1" ht="18.75" x14ac:dyDescent="0.45">
      <c r="B18" s="267">
        <v>100000000520</v>
      </c>
      <c r="C18" s="268">
        <v>0</v>
      </c>
      <c r="D18" s="269" t="s">
        <v>26</v>
      </c>
      <c r="E18" s="268" t="s">
        <v>27</v>
      </c>
      <c r="F18" s="270">
        <v>1706666.67</v>
      </c>
      <c r="G18" s="270">
        <v>-870867.58</v>
      </c>
      <c r="H18" s="270">
        <v>835799.09</v>
      </c>
      <c r="I18" s="271">
        <v>2552</v>
      </c>
      <c r="J18" s="272" t="s">
        <v>1008</v>
      </c>
      <c r="K18" s="273"/>
      <c r="L18" s="273"/>
      <c r="M18" s="273"/>
      <c r="N18" s="273"/>
      <c r="O18" s="273"/>
    </row>
    <row r="19" spans="2:18" s="268" customFormat="1" ht="18.75" x14ac:dyDescent="0.45">
      <c r="B19" s="267">
        <v>100000000520</v>
      </c>
      <c r="C19" s="268">
        <v>1</v>
      </c>
      <c r="D19" s="269" t="s">
        <v>26</v>
      </c>
      <c r="E19" s="268" t="s">
        <v>27</v>
      </c>
      <c r="F19" s="270">
        <v>1493333.33</v>
      </c>
      <c r="G19" s="270">
        <v>-1493332.33</v>
      </c>
      <c r="H19" s="268">
        <v>1</v>
      </c>
      <c r="I19" s="271">
        <v>2552</v>
      </c>
      <c r="J19" s="272" t="s">
        <v>1008</v>
      </c>
      <c r="K19" s="273"/>
      <c r="L19" s="273"/>
      <c r="M19" s="273"/>
      <c r="N19" s="273"/>
      <c r="O19" s="273"/>
    </row>
    <row r="20" spans="2:18" s="125" customFormat="1" ht="18.75" x14ac:dyDescent="0.45">
      <c r="B20" s="124">
        <v>100000000521</v>
      </c>
      <c r="C20" s="125">
        <v>0</v>
      </c>
      <c r="D20" s="126" t="s">
        <v>26</v>
      </c>
      <c r="E20" s="125" t="s">
        <v>28</v>
      </c>
      <c r="F20" s="127">
        <v>1915666.75</v>
      </c>
      <c r="G20" s="127">
        <v>-893657.95</v>
      </c>
      <c r="H20" s="127">
        <v>1022008.8</v>
      </c>
      <c r="I20" s="286"/>
      <c r="J20" s="515" t="s">
        <v>1027</v>
      </c>
      <c r="K20" s="515"/>
      <c r="L20" s="515"/>
      <c r="M20" s="515"/>
      <c r="N20" s="515"/>
      <c r="O20" s="515"/>
      <c r="P20" s="515"/>
      <c r="Q20" s="515"/>
      <c r="R20" s="515"/>
    </row>
    <row r="21" spans="2:18" s="125" customFormat="1" ht="18.75" x14ac:dyDescent="0.45">
      <c r="B21" s="124">
        <v>100000000521</v>
      </c>
      <c r="C21" s="125">
        <v>1</v>
      </c>
      <c r="D21" s="126" t="s">
        <v>26</v>
      </c>
      <c r="E21" s="125" t="s">
        <v>28</v>
      </c>
      <c r="F21" s="127">
        <v>1368333.25</v>
      </c>
      <c r="G21" s="127">
        <v>-1368332.25</v>
      </c>
      <c r="H21" s="125">
        <v>1</v>
      </c>
      <c r="I21" s="290">
        <f>SUM(F18:F21)</f>
        <v>6484000</v>
      </c>
      <c r="J21" s="515" t="s">
        <v>1027</v>
      </c>
      <c r="K21" s="515"/>
      <c r="L21" s="515"/>
      <c r="M21" s="515"/>
      <c r="N21" s="515"/>
      <c r="O21" s="515"/>
      <c r="P21" s="515"/>
      <c r="Q21" s="515"/>
      <c r="R21" s="515"/>
    </row>
    <row r="22" spans="2:18" x14ac:dyDescent="0.2">
      <c r="F22" s="117"/>
      <c r="G22" s="117"/>
    </row>
    <row r="23" spans="2:18" s="125" customFormat="1" ht="18.75" x14ac:dyDescent="0.45">
      <c r="B23" s="124">
        <v>100000000639</v>
      </c>
      <c r="C23" s="125">
        <v>0</v>
      </c>
      <c r="D23" s="126" t="s">
        <v>29</v>
      </c>
      <c r="E23" s="125" t="s">
        <v>30</v>
      </c>
      <c r="F23" s="127">
        <v>505139.73</v>
      </c>
      <c r="G23" s="127">
        <v>-209053.88</v>
      </c>
      <c r="H23" s="127">
        <v>296085.84999999998</v>
      </c>
      <c r="I23" s="286"/>
      <c r="J23" s="287" t="s">
        <v>985</v>
      </c>
      <c r="K23" s="539" t="s">
        <v>986</v>
      </c>
      <c r="L23" s="539"/>
      <c r="M23" s="539"/>
      <c r="N23" s="159" t="s">
        <v>988</v>
      </c>
      <c r="O23" s="286"/>
    </row>
    <row r="24" spans="2:18" s="125" customFormat="1" ht="18.75" x14ac:dyDescent="0.45">
      <c r="B24" s="124">
        <v>100000000639</v>
      </c>
      <c r="C24" s="125">
        <v>1</v>
      </c>
      <c r="D24" s="126" t="s">
        <v>29</v>
      </c>
      <c r="E24" s="125" t="s">
        <v>30</v>
      </c>
      <c r="F24" s="127">
        <v>707860.27</v>
      </c>
      <c r="G24" s="127">
        <v>-707859.27</v>
      </c>
      <c r="H24" s="125">
        <v>1</v>
      </c>
      <c r="I24" s="286"/>
      <c r="J24" s="287" t="s">
        <v>985</v>
      </c>
      <c r="K24" s="539" t="s">
        <v>986</v>
      </c>
      <c r="L24" s="539"/>
      <c r="M24" s="539"/>
      <c r="N24" s="159" t="s">
        <v>988</v>
      </c>
      <c r="O24" s="286"/>
    </row>
    <row r="25" spans="2:18" s="268" customFormat="1" ht="21.75" x14ac:dyDescent="0.5">
      <c r="B25" s="267">
        <v>100000000640</v>
      </c>
      <c r="C25" s="268">
        <v>0</v>
      </c>
      <c r="D25" s="269" t="s">
        <v>29</v>
      </c>
      <c r="E25" s="268" t="s">
        <v>31</v>
      </c>
      <c r="F25" s="270">
        <v>1304109.5900000001</v>
      </c>
      <c r="G25" s="270">
        <v>-518786.11</v>
      </c>
      <c r="H25" s="270">
        <v>785323.48</v>
      </c>
      <c r="I25" s="273"/>
      <c r="J25" s="278">
        <v>2552</v>
      </c>
      <c r="K25" s="279" t="s">
        <v>1010</v>
      </c>
      <c r="L25" s="273"/>
      <c r="M25" s="273"/>
      <c r="N25" s="273"/>
      <c r="O25" s="273"/>
    </row>
    <row r="26" spans="2:18" s="268" customFormat="1" ht="21.75" x14ac:dyDescent="0.5">
      <c r="B26" s="267">
        <v>100000000640</v>
      </c>
      <c r="C26" s="268">
        <v>1</v>
      </c>
      <c r="D26" s="269" t="s">
        <v>29</v>
      </c>
      <c r="E26" s="268" t="s">
        <v>31</v>
      </c>
      <c r="F26" s="270">
        <v>1695890.41</v>
      </c>
      <c r="G26" s="270">
        <v>-1695889.41</v>
      </c>
      <c r="H26" s="268">
        <v>1</v>
      </c>
      <c r="I26" s="273"/>
      <c r="J26" s="278">
        <v>2552</v>
      </c>
      <c r="K26" s="279" t="s">
        <v>1010</v>
      </c>
      <c r="L26" s="273"/>
      <c r="M26" s="273"/>
      <c r="N26" s="273"/>
      <c r="O26" s="273"/>
    </row>
    <row r="27" spans="2:18" s="125" customFormat="1" ht="27.75" x14ac:dyDescent="0.65">
      <c r="B27" s="124">
        <v>100000000641</v>
      </c>
      <c r="C27" s="125">
        <v>0</v>
      </c>
      <c r="D27" s="126" t="s">
        <v>29</v>
      </c>
      <c r="E27" s="125" t="s">
        <v>32</v>
      </c>
      <c r="F27" s="127">
        <v>2047671.23</v>
      </c>
      <c r="G27" s="127">
        <v>-765545.21</v>
      </c>
      <c r="H27" s="127">
        <v>1282126.02</v>
      </c>
      <c r="I27" s="507" t="s">
        <v>1038</v>
      </c>
      <c r="J27" s="507"/>
      <c r="K27" s="507"/>
      <c r="L27" s="507"/>
      <c r="M27" s="507"/>
      <c r="N27" s="507"/>
      <c r="O27" s="507"/>
      <c r="P27" s="507"/>
      <c r="Q27" s="507"/>
    </row>
    <row r="28" spans="2:18" s="125" customFormat="1" ht="27.75" x14ac:dyDescent="0.65">
      <c r="B28" s="124">
        <v>100000000641</v>
      </c>
      <c r="C28" s="125">
        <v>1</v>
      </c>
      <c r="D28" s="126" t="s">
        <v>29</v>
      </c>
      <c r="E28" s="125" t="s">
        <v>32</v>
      </c>
      <c r="F28" s="127">
        <v>2392328.77</v>
      </c>
      <c r="G28" s="127">
        <v>-2392327.77</v>
      </c>
      <c r="H28" s="125">
        <v>1</v>
      </c>
      <c r="I28" s="507" t="s">
        <v>1038</v>
      </c>
      <c r="J28" s="507"/>
      <c r="K28" s="507"/>
      <c r="L28" s="507"/>
      <c r="M28" s="507"/>
      <c r="N28" s="507"/>
      <c r="O28" s="507"/>
      <c r="P28" s="507"/>
      <c r="Q28" s="507"/>
    </row>
    <row r="29" spans="2:18" s="125" customFormat="1" ht="21.75" x14ac:dyDescent="0.5">
      <c r="B29" s="124">
        <v>100000000642</v>
      </c>
      <c r="C29" s="125">
        <v>0</v>
      </c>
      <c r="D29" s="126" t="s">
        <v>29</v>
      </c>
      <c r="E29" s="125" t="s">
        <v>33</v>
      </c>
      <c r="F29" s="127">
        <v>279062.28000000003</v>
      </c>
      <c r="G29" s="127">
        <v>-101909.02</v>
      </c>
      <c r="H29" s="127">
        <v>177153.26</v>
      </c>
      <c r="I29" s="499" t="s">
        <v>1022</v>
      </c>
      <c r="J29" s="499"/>
      <c r="K29" s="499"/>
      <c r="L29" s="499"/>
      <c r="M29" s="499"/>
      <c r="N29" s="499"/>
      <c r="O29" s="499"/>
      <c r="P29" s="499"/>
      <c r="Q29" s="499"/>
    </row>
    <row r="30" spans="2:18" s="125" customFormat="1" ht="21.75" x14ac:dyDescent="0.5">
      <c r="B30" s="124">
        <v>100000000642</v>
      </c>
      <c r="C30" s="125">
        <v>1</v>
      </c>
      <c r="D30" s="126" t="s">
        <v>29</v>
      </c>
      <c r="E30" s="125" t="s">
        <v>33</v>
      </c>
      <c r="F30" s="127">
        <v>309937.71999999997</v>
      </c>
      <c r="G30" s="127">
        <v>-309936.71999999997</v>
      </c>
      <c r="H30" s="125">
        <v>1</v>
      </c>
      <c r="I30" s="499" t="s">
        <v>1022</v>
      </c>
      <c r="J30" s="499"/>
      <c r="K30" s="499"/>
      <c r="L30" s="499"/>
      <c r="M30" s="499"/>
      <c r="N30" s="499"/>
      <c r="O30" s="499"/>
      <c r="P30" s="499"/>
      <c r="Q30" s="499"/>
    </row>
    <row r="31" spans="2:18" s="125" customFormat="1" ht="21.75" x14ac:dyDescent="0.5">
      <c r="B31" s="124">
        <v>100000000643</v>
      </c>
      <c r="C31" s="125">
        <v>0</v>
      </c>
      <c r="D31" s="126" t="s">
        <v>29</v>
      </c>
      <c r="E31" s="125" t="s">
        <v>34</v>
      </c>
      <c r="F31" s="127">
        <v>251094.98</v>
      </c>
      <c r="G31" s="127">
        <v>-85633.55</v>
      </c>
      <c r="H31" s="127">
        <v>165461.43</v>
      </c>
      <c r="I31" s="499" t="s">
        <v>1034</v>
      </c>
      <c r="J31" s="499"/>
      <c r="K31" s="499"/>
      <c r="L31" s="499"/>
      <c r="M31" s="499"/>
      <c r="N31" s="499"/>
      <c r="O31" s="499"/>
      <c r="P31" s="499"/>
      <c r="Q31" s="499"/>
    </row>
    <row r="32" spans="2:18" s="125" customFormat="1" ht="21.75" x14ac:dyDescent="0.5">
      <c r="B32" s="124">
        <v>100000000643</v>
      </c>
      <c r="C32" s="125">
        <v>1</v>
      </c>
      <c r="D32" s="126" t="s">
        <v>29</v>
      </c>
      <c r="E32" s="125" t="s">
        <v>34</v>
      </c>
      <c r="F32" s="127">
        <v>247905.02</v>
      </c>
      <c r="G32" s="127">
        <v>-247904.02</v>
      </c>
      <c r="H32" s="125">
        <v>1</v>
      </c>
      <c r="I32" s="499" t="s">
        <v>1034</v>
      </c>
      <c r="J32" s="499"/>
      <c r="K32" s="499"/>
      <c r="L32" s="499"/>
      <c r="M32" s="499"/>
      <c r="N32" s="499"/>
      <c r="O32" s="499"/>
      <c r="P32" s="499"/>
      <c r="Q32" s="499"/>
    </row>
    <row r="33" spans="2:18" ht="24" x14ac:dyDescent="0.55000000000000004">
      <c r="B33" s="132">
        <v>100000000644</v>
      </c>
      <c r="C33" s="133">
        <v>0</v>
      </c>
      <c r="D33" s="134" t="s">
        <v>29</v>
      </c>
      <c r="E33" s="133" t="s">
        <v>35</v>
      </c>
      <c r="F33" s="135">
        <v>4815318.21</v>
      </c>
      <c r="G33" s="135">
        <v>-1698042.73</v>
      </c>
      <c r="H33" s="135">
        <v>3117275.48</v>
      </c>
      <c r="I33" s="139" t="s">
        <v>1092</v>
      </c>
      <c r="J33" s="34" t="s">
        <v>1121</v>
      </c>
    </row>
    <row r="34" spans="2:18" ht="24" x14ac:dyDescent="0.55000000000000004">
      <c r="B34" s="132">
        <v>100000000644</v>
      </c>
      <c r="C34" s="133">
        <v>1</v>
      </c>
      <c r="D34" s="134" t="s">
        <v>29</v>
      </c>
      <c r="E34" s="133" t="s">
        <v>35</v>
      </c>
      <c r="F34" s="135">
        <v>4999971.1399999997</v>
      </c>
      <c r="G34" s="135">
        <v>-4999970.1399999997</v>
      </c>
      <c r="H34" s="133">
        <v>1</v>
      </c>
      <c r="I34" s="139" t="s">
        <v>1092</v>
      </c>
      <c r="J34" s="34" t="s">
        <v>1121</v>
      </c>
    </row>
    <row r="35" spans="2:18" s="162" customFormat="1" ht="18.75" x14ac:dyDescent="0.45">
      <c r="B35" s="160">
        <v>100000000645</v>
      </c>
      <c r="C35" s="162">
        <v>0</v>
      </c>
      <c r="D35" s="161" t="s">
        <v>29</v>
      </c>
      <c r="E35" s="162" t="s">
        <v>36</v>
      </c>
      <c r="F35" s="163">
        <v>258356.16</v>
      </c>
      <c r="G35" s="163">
        <v>-86210.04</v>
      </c>
      <c r="H35" s="163">
        <v>172146.12</v>
      </c>
      <c r="I35" s="297" t="s">
        <v>1041</v>
      </c>
      <c r="J35" s="502" t="s">
        <v>1114</v>
      </c>
      <c r="K35" s="502"/>
      <c r="L35" s="502"/>
      <c r="M35" s="502"/>
      <c r="N35" s="502"/>
      <c r="O35" s="502"/>
      <c r="P35" s="502"/>
      <c r="Q35" s="502"/>
      <c r="R35" s="502"/>
    </row>
    <row r="36" spans="2:18" s="162" customFormat="1" ht="18.75" x14ac:dyDescent="0.45">
      <c r="B36" s="160">
        <v>100000000645</v>
      </c>
      <c r="C36" s="162">
        <v>1</v>
      </c>
      <c r="D36" s="161" t="s">
        <v>29</v>
      </c>
      <c r="E36" s="162" t="s">
        <v>36</v>
      </c>
      <c r="F36" s="163">
        <v>241643.84</v>
      </c>
      <c r="G36" s="163">
        <v>-241642.84</v>
      </c>
      <c r="H36" s="162">
        <v>1</v>
      </c>
      <c r="I36" s="297" t="s">
        <v>1041</v>
      </c>
      <c r="J36" s="502" t="s">
        <v>1114</v>
      </c>
      <c r="K36" s="502"/>
      <c r="L36" s="502"/>
      <c r="M36" s="502"/>
      <c r="N36" s="502"/>
      <c r="O36" s="502"/>
      <c r="P36" s="502"/>
      <c r="Q36" s="502"/>
      <c r="R36" s="502"/>
    </row>
    <row r="37" spans="2:18" s="162" customFormat="1" ht="21.75" x14ac:dyDescent="0.5">
      <c r="B37" s="160">
        <v>100000000646</v>
      </c>
      <c r="C37" s="162">
        <v>0</v>
      </c>
      <c r="D37" s="161" t="s">
        <v>29</v>
      </c>
      <c r="E37" s="162" t="s">
        <v>37</v>
      </c>
      <c r="F37" s="163">
        <v>562872.51</v>
      </c>
      <c r="G37" s="163">
        <v>-171238.04</v>
      </c>
      <c r="H37" s="163">
        <v>391634.47</v>
      </c>
      <c r="I37" s="514" t="s">
        <v>1050</v>
      </c>
      <c r="J37" s="514"/>
      <c r="K37" s="514"/>
      <c r="L37" s="514"/>
      <c r="M37" s="514"/>
      <c r="N37" s="514"/>
      <c r="O37" s="514"/>
      <c r="P37" s="514"/>
      <c r="Q37" s="514"/>
    </row>
    <row r="38" spans="2:18" s="162" customFormat="1" ht="21.75" x14ac:dyDescent="0.5">
      <c r="B38" s="160">
        <v>100000000646</v>
      </c>
      <c r="C38" s="162">
        <v>1</v>
      </c>
      <c r="D38" s="161" t="s">
        <v>29</v>
      </c>
      <c r="E38" s="162" t="s">
        <v>37</v>
      </c>
      <c r="F38" s="163">
        <v>434127.49</v>
      </c>
      <c r="G38" s="163">
        <v>-434126.49</v>
      </c>
      <c r="H38" s="162">
        <v>1</v>
      </c>
      <c r="I38" s="514" t="s">
        <v>1050</v>
      </c>
      <c r="J38" s="514"/>
      <c r="K38" s="514"/>
      <c r="L38" s="514"/>
      <c r="M38" s="514"/>
      <c r="N38" s="514"/>
      <c r="O38" s="514"/>
      <c r="P38" s="514"/>
      <c r="Q38" s="514"/>
    </row>
    <row r="39" spans="2:18" s="300" customFormat="1" ht="21.75" x14ac:dyDescent="0.5">
      <c r="B39" s="301">
        <v>100000000647</v>
      </c>
      <c r="C39" s="300">
        <v>0</v>
      </c>
      <c r="D39" s="302" t="s">
        <v>29</v>
      </c>
      <c r="E39" s="300" t="s">
        <v>38</v>
      </c>
      <c r="F39" s="303">
        <v>50467.4</v>
      </c>
      <c r="G39" s="303">
        <v>-17026.89</v>
      </c>
      <c r="H39" s="303">
        <v>33440.51</v>
      </c>
      <c r="I39" s="498" t="s">
        <v>1071</v>
      </c>
      <c r="J39" s="498"/>
      <c r="K39" s="498"/>
      <c r="L39" s="498"/>
      <c r="M39" s="498"/>
      <c r="N39" s="498"/>
      <c r="O39" s="498"/>
      <c r="P39" s="498"/>
      <c r="Q39" s="498"/>
    </row>
    <row r="40" spans="2:18" s="300" customFormat="1" ht="21.75" x14ac:dyDescent="0.5">
      <c r="B40" s="301">
        <v>100000000647</v>
      </c>
      <c r="C40" s="300">
        <v>1</v>
      </c>
      <c r="D40" s="302" t="s">
        <v>29</v>
      </c>
      <c r="E40" s="300" t="s">
        <v>38</v>
      </c>
      <c r="F40" s="303">
        <v>48532.6</v>
      </c>
      <c r="G40" s="303">
        <v>-48531.6</v>
      </c>
      <c r="H40" s="300">
        <v>1</v>
      </c>
      <c r="I40" s="498" t="s">
        <v>1071</v>
      </c>
      <c r="J40" s="498"/>
      <c r="K40" s="498"/>
      <c r="L40" s="498"/>
      <c r="M40" s="498"/>
      <c r="N40" s="498"/>
      <c r="O40" s="498"/>
      <c r="P40" s="498"/>
      <c r="Q40" s="498"/>
    </row>
    <row r="41" spans="2:18" s="300" customFormat="1" ht="21.75" x14ac:dyDescent="0.5">
      <c r="B41" s="301">
        <v>100000000648</v>
      </c>
      <c r="C41" s="300">
        <v>0</v>
      </c>
      <c r="D41" s="302" t="s">
        <v>29</v>
      </c>
      <c r="E41" s="300" t="s">
        <v>39</v>
      </c>
      <c r="F41" s="303">
        <v>582065.75</v>
      </c>
      <c r="G41" s="303">
        <v>-172031.95</v>
      </c>
      <c r="H41" s="303">
        <v>410033.8</v>
      </c>
      <c r="I41" s="498" t="s">
        <v>1077</v>
      </c>
      <c r="J41" s="498"/>
      <c r="K41" s="498"/>
      <c r="L41" s="498"/>
      <c r="M41" s="498"/>
      <c r="N41" s="498"/>
      <c r="O41" s="498"/>
      <c r="P41" s="498"/>
      <c r="Q41" s="498"/>
    </row>
    <row r="42" spans="2:18" s="300" customFormat="1" ht="21.75" x14ac:dyDescent="0.5">
      <c r="B42" s="301">
        <v>100000000648</v>
      </c>
      <c r="C42" s="300">
        <v>1</v>
      </c>
      <c r="D42" s="302" t="s">
        <v>29</v>
      </c>
      <c r="E42" s="300" t="s">
        <v>39</v>
      </c>
      <c r="F42" s="303">
        <v>416934.25</v>
      </c>
      <c r="G42" s="303">
        <v>-416933.25</v>
      </c>
      <c r="H42" s="300">
        <v>1</v>
      </c>
      <c r="I42" s="498" t="s">
        <v>1077</v>
      </c>
      <c r="J42" s="498"/>
      <c r="K42" s="498"/>
      <c r="L42" s="498"/>
      <c r="M42" s="498"/>
      <c r="N42" s="498"/>
      <c r="O42" s="498"/>
      <c r="P42" s="498"/>
      <c r="Q42" s="498"/>
    </row>
    <row r="43" spans="2:18" ht="24" x14ac:dyDescent="0.55000000000000004">
      <c r="B43" s="132">
        <v>100000000649</v>
      </c>
      <c r="C43" s="133">
        <v>0</v>
      </c>
      <c r="D43" s="134" t="s">
        <v>29</v>
      </c>
      <c r="E43" s="133" t="s">
        <v>40</v>
      </c>
      <c r="F43" s="135">
        <v>3387861.37</v>
      </c>
      <c r="G43" s="135">
        <v>-982531.83</v>
      </c>
      <c r="H43" s="135">
        <v>2405329.54</v>
      </c>
      <c r="I43" s="139" t="s">
        <v>1092</v>
      </c>
      <c r="J43" s="266" t="s">
        <v>1119</v>
      </c>
      <c r="K43" s="266"/>
      <c r="L43" s="266"/>
    </row>
    <row r="44" spans="2:18" ht="24" x14ac:dyDescent="0.55000000000000004">
      <c r="B44" s="132">
        <v>100000000649</v>
      </c>
      <c r="C44" s="133">
        <v>1</v>
      </c>
      <c r="D44" s="134" t="s">
        <v>29</v>
      </c>
      <c r="E44" s="133" t="s">
        <v>40</v>
      </c>
      <c r="F44" s="135">
        <v>2321138.63</v>
      </c>
      <c r="G44" s="135">
        <v>-2321137.63</v>
      </c>
      <c r="H44" s="133">
        <v>1</v>
      </c>
      <c r="I44" s="139" t="s">
        <v>1092</v>
      </c>
      <c r="J44" s="266" t="s">
        <v>1119</v>
      </c>
      <c r="K44" s="266"/>
      <c r="L44" s="266"/>
    </row>
    <row r="45" spans="2:18" s="300" customFormat="1" ht="21.75" x14ac:dyDescent="0.5">
      <c r="B45" s="301">
        <v>100000000650</v>
      </c>
      <c r="C45" s="300">
        <v>0</v>
      </c>
      <c r="D45" s="302" t="s">
        <v>29</v>
      </c>
      <c r="E45" s="300" t="s">
        <v>41</v>
      </c>
      <c r="F45" s="303">
        <v>793956.71</v>
      </c>
      <c r="G45" s="303">
        <v>-230259.65</v>
      </c>
      <c r="H45" s="303">
        <v>563697.06000000006</v>
      </c>
      <c r="I45" s="498" t="s">
        <v>1059</v>
      </c>
      <c r="J45" s="498"/>
      <c r="K45" s="498"/>
      <c r="L45" s="498"/>
      <c r="M45" s="498"/>
      <c r="N45" s="498"/>
      <c r="O45" s="498"/>
      <c r="P45" s="498"/>
      <c r="Q45" s="498"/>
    </row>
    <row r="46" spans="2:18" s="300" customFormat="1" ht="21.75" x14ac:dyDescent="0.5">
      <c r="B46" s="301">
        <v>100000000650</v>
      </c>
      <c r="C46" s="300">
        <v>1</v>
      </c>
      <c r="D46" s="302" t="s">
        <v>29</v>
      </c>
      <c r="E46" s="300" t="s">
        <v>41</v>
      </c>
      <c r="F46" s="303">
        <v>539043.29</v>
      </c>
      <c r="G46" s="303">
        <v>-539042.29</v>
      </c>
      <c r="H46" s="300">
        <v>1</v>
      </c>
      <c r="I46" s="498" t="s">
        <v>1059</v>
      </c>
      <c r="J46" s="498"/>
      <c r="K46" s="498"/>
      <c r="L46" s="498"/>
      <c r="M46" s="498"/>
      <c r="N46" s="498"/>
      <c r="O46" s="498"/>
      <c r="P46" s="498"/>
      <c r="Q46" s="498"/>
    </row>
    <row r="47" spans="2:18" s="162" customFormat="1" ht="21.75" x14ac:dyDescent="0.5">
      <c r="B47" s="160">
        <v>100000000651</v>
      </c>
      <c r="C47" s="162">
        <v>0</v>
      </c>
      <c r="D47" s="161" t="s">
        <v>29</v>
      </c>
      <c r="E47" s="162" t="s">
        <v>42</v>
      </c>
      <c r="F47" s="163">
        <v>2026325.48</v>
      </c>
      <c r="G47" s="163">
        <v>-551571.88</v>
      </c>
      <c r="H47" s="163">
        <v>1474753.6</v>
      </c>
      <c r="I47" s="514" t="s">
        <v>1043</v>
      </c>
      <c r="J47" s="514"/>
      <c r="K47" s="514"/>
      <c r="L47" s="514"/>
      <c r="M47" s="514"/>
      <c r="N47" s="514"/>
      <c r="O47" s="514"/>
      <c r="P47" s="514"/>
      <c r="Q47" s="514"/>
    </row>
    <row r="48" spans="2:18" s="162" customFormat="1" ht="21.75" x14ac:dyDescent="0.5">
      <c r="B48" s="160">
        <v>100000000651</v>
      </c>
      <c r="C48" s="162">
        <v>1</v>
      </c>
      <c r="D48" s="161" t="s">
        <v>29</v>
      </c>
      <c r="E48" s="162" t="s">
        <v>42</v>
      </c>
      <c r="F48" s="163">
        <v>1172674.52</v>
      </c>
      <c r="G48" s="163">
        <v>-1172673.52</v>
      </c>
      <c r="H48" s="162">
        <v>1</v>
      </c>
      <c r="I48" s="514" t="s">
        <v>1043</v>
      </c>
      <c r="J48" s="514"/>
      <c r="K48" s="514"/>
      <c r="L48" s="514"/>
      <c r="M48" s="514"/>
      <c r="N48" s="514"/>
      <c r="O48" s="514"/>
      <c r="P48" s="514"/>
      <c r="Q48" s="514"/>
    </row>
    <row r="49" spans="2:19" s="174" customFormat="1" ht="24" x14ac:dyDescent="0.55000000000000004">
      <c r="B49" s="172">
        <v>100000000652</v>
      </c>
      <c r="C49" s="174">
        <v>0</v>
      </c>
      <c r="D49" s="173" t="s">
        <v>29</v>
      </c>
      <c r="E49" s="174" t="s">
        <v>43</v>
      </c>
      <c r="F49" s="175">
        <v>713031.96</v>
      </c>
      <c r="G49" s="175">
        <v>-165137.93</v>
      </c>
      <c r="H49" s="175">
        <v>547894.03</v>
      </c>
      <c r="I49" s="324">
        <v>2556</v>
      </c>
      <c r="J49" s="176">
        <v>2556</v>
      </c>
      <c r="K49" s="540" t="s">
        <v>1122</v>
      </c>
      <c r="L49" s="540"/>
      <c r="M49" s="540"/>
      <c r="N49" s="540"/>
      <c r="O49" s="540"/>
      <c r="P49" s="540"/>
      <c r="Q49" s="540"/>
      <c r="R49" s="540"/>
      <c r="S49" s="541"/>
    </row>
    <row r="50" spans="2:19" s="174" customFormat="1" ht="24" x14ac:dyDescent="0.55000000000000004">
      <c r="B50" s="172">
        <v>100000000652</v>
      </c>
      <c r="C50" s="174">
        <v>1</v>
      </c>
      <c r="D50" s="173" t="s">
        <v>29</v>
      </c>
      <c r="E50" s="174" t="s">
        <v>43</v>
      </c>
      <c r="F50" s="175">
        <v>244968.04</v>
      </c>
      <c r="G50" s="175">
        <v>-244967.04000000001</v>
      </c>
      <c r="H50" s="174">
        <v>1</v>
      </c>
      <c r="I50" s="324">
        <v>2556</v>
      </c>
      <c r="J50" s="176">
        <v>2556</v>
      </c>
      <c r="K50" s="540" t="s">
        <v>1122</v>
      </c>
      <c r="L50" s="540"/>
      <c r="M50" s="540"/>
      <c r="N50" s="540"/>
      <c r="O50" s="540"/>
      <c r="P50" s="540"/>
      <c r="Q50" s="540"/>
      <c r="R50" s="540"/>
      <c r="S50" s="541"/>
    </row>
    <row r="51" spans="2:19" s="340" customFormat="1" ht="21.75" x14ac:dyDescent="0.5">
      <c r="B51" s="338">
        <v>100000000653</v>
      </c>
      <c r="C51" s="340">
        <v>0</v>
      </c>
      <c r="D51" s="339" t="s">
        <v>29</v>
      </c>
      <c r="E51" s="340" t="s">
        <v>44</v>
      </c>
      <c r="F51" s="341">
        <v>829587.03</v>
      </c>
      <c r="G51" s="341">
        <v>-181322.1</v>
      </c>
      <c r="H51" s="341">
        <v>648264.93000000005</v>
      </c>
      <c r="I51" s="344"/>
      <c r="J51" s="497" t="s">
        <v>914</v>
      </c>
      <c r="K51" s="497"/>
      <c r="L51" s="497"/>
      <c r="M51" s="497"/>
      <c r="N51" s="497"/>
      <c r="O51" s="497"/>
      <c r="P51" s="497"/>
      <c r="Q51" s="497"/>
    </row>
    <row r="52" spans="2:19" s="340" customFormat="1" ht="21.75" x14ac:dyDescent="0.5">
      <c r="B52" s="338">
        <v>100000000653</v>
      </c>
      <c r="C52" s="340">
        <v>1</v>
      </c>
      <c r="D52" s="339" t="s">
        <v>29</v>
      </c>
      <c r="E52" s="340" t="s">
        <v>44</v>
      </c>
      <c r="F52" s="341">
        <v>219128.97</v>
      </c>
      <c r="G52" s="341">
        <v>-219127.97</v>
      </c>
      <c r="H52" s="340">
        <v>1</v>
      </c>
      <c r="I52" s="345">
        <f>SUM(F23:F52)</f>
        <v>34399005.350000001</v>
      </c>
      <c r="J52" s="497" t="s">
        <v>914</v>
      </c>
      <c r="K52" s="497"/>
      <c r="L52" s="497"/>
      <c r="M52" s="497"/>
      <c r="N52" s="497"/>
      <c r="O52" s="497"/>
      <c r="P52" s="497"/>
      <c r="Q52" s="497"/>
    </row>
    <row r="54" spans="2:19" x14ac:dyDescent="0.2">
      <c r="B54" s="115" t="s">
        <v>45</v>
      </c>
      <c r="F54" s="117">
        <v>45272005.350000001</v>
      </c>
      <c r="G54" s="117">
        <v>-29124307.859999999</v>
      </c>
      <c r="H54" s="117">
        <v>16147697.49</v>
      </c>
    </row>
    <row r="56" spans="2:19" x14ac:dyDescent="0.2">
      <c r="B56" s="115" t="s">
        <v>46</v>
      </c>
      <c r="F56" s="117">
        <v>45272005.350000001</v>
      </c>
      <c r="G56" s="117">
        <v>-29124307.859999999</v>
      </c>
      <c r="H56" s="117">
        <v>16147697.49</v>
      </c>
    </row>
    <row r="58" spans="2:19" x14ac:dyDescent="0.2">
      <c r="B58" s="115" t="s">
        <v>47</v>
      </c>
      <c r="F58" s="117">
        <v>45272005.350000001</v>
      </c>
      <c r="G58" s="117">
        <v>-29124307.859999999</v>
      </c>
      <c r="H58" s="117">
        <v>16147697.49</v>
      </c>
    </row>
    <row r="60" spans="2:19" x14ac:dyDescent="0.2">
      <c r="B60" s="115" t="s">
        <v>48</v>
      </c>
      <c r="F60" s="117">
        <v>45272005.350000001</v>
      </c>
      <c r="G60" s="117">
        <v>-29124307.859999999</v>
      </c>
      <c r="H60" s="117">
        <v>16147697.49</v>
      </c>
    </row>
    <row r="62" spans="2:19" x14ac:dyDescent="0.2">
      <c r="B62" s="115" t="s">
        <v>49</v>
      </c>
      <c r="F62" s="117">
        <v>45272005.350000001</v>
      </c>
      <c r="G62" s="117">
        <v>-29124307.859999999</v>
      </c>
      <c r="H62" s="117">
        <v>16147697.49</v>
      </c>
    </row>
  </sheetData>
  <mergeCells count="26">
    <mergeCell ref="J35:R35"/>
    <mergeCell ref="J36:R36"/>
    <mergeCell ref="K49:S49"/>
    <mergeCell ref="J51:Q51"/>
    <mergeCell ref="J52:Q52"/>
    <mergeCell ref="I48:Q48"/>
    <mergeCell ref="K50:S50"/>
    <mergeCell ref="I47:Q47"/>
    <mergeCell ref="I37:Q37"/>
    <mergeCell ref="I38:Q38"/>
    <mergeCell ref="I45:Q45"/>
    <mergeCell ref="I46:Q46"/>
    <mergeCell ref="I39:Q39"/>
    <mergeCell ref="I40:Q40"/>
    <mergeCell ref="I41:Q41"/>
    <mergeCell ref="I42:Q42"/>
    <mergeCell ref="J20:R20"/>
    <mergeCell ref="J21:R21"/>
    <mergeCell ref="I31:Q31"/>
    <mergeCell ref="I32:Q32"/>
    <mergeCell ref="I27:Q27"/>
    <mergeCell ref="I28:Q28"/>
    <mergeCell ref="K23:M23"/>
    <mergeCell ref="K24:M24"/>
    <mergeCell ref="I29:Q29"/>
    <mergeCell ref="I30:Q30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87"/>
  <sheetViews>
    <sheetView topLeftCell="A138" zoomScale="98" zoomScaleNormal="98" workbookViewId="0">
      <selection activeCell="B112" sqref="B112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4" style="31" customWidth="1"/>
    <col min="5" max="5" width="17" style="31" customWidth="1"/>
    <col min="6" max="6" width="14.5" style="31" customWidth="1"/>
    <col min="7" max="16384" width="8.875" style="31"/>
  </cols>
  <sheetData>
    <row r="1" spans="1:16" ht="27.75" x14ac:dyDescent="0.65">
      <c r="B1" s="556" t="s">
        <v>872</v>
      </c>
      <c r="C1" s="556"/>
      <c r="D1" s="556"/>
      <c r="E1" s="556"/>
    </row>
    <row r="2" spans="1:16" ht="27.75" x14ac:dyDescent="0.65">
      <c r="B2" s="40"/>
      <c r="C2" s="40"/>
      <c r="D2" s="40"/>
      <c r="E2" s="40"/>
    </row>
    <row r="3" spans="1:16" s="36" customFormat="1" ht="19.899999999999999" customHeight="1" x14ac:dyDescent="0.2">
      <c r="A3" s="38" t="s">
        <v>695</v>
      </c>
      <c r="B3" s="32" t="s">
        <v>686</v>
      </c>
      <c r="C3" s="32" t="s">
        <v>690</v>
      </c>
      <c r="D3" s="32" t="s">
        <v>692</v>
      </c>
      <c r="E3" s="32" t="s">
        <v>691</v>
      </c>
    </row>
    <row r="4" spans="1:16" s="36" customFormat="1" ht="22.15" customHeight="1" x14ac:dyDescent="0.55000000000000004">
      <c r="A4" s="38"/>
      <c r="B4" s="37" t="s">
        <v>696</v>
      </c>
      <c r="C4" s="32"/>
      <c r="D4" s="32"/>
      <c r="E4" s="32"/>
    </row>
    <row r="5" spans="1:16" s="36" customFormat="1" ht="22.15" customHeight="1" x14ac:dyDescent="0.65">
      <c r="A5" s="106">
        <v>1</v>
      </c>
      <c r="B5" s="31" t="s">
        <v>661</v>
      </c>
      <c r="C5" s="30" t="s">
        <v>383</v>
      </c>
      <c r="D5" s="30" t="s">
        <v>382</v>
      </c>
      <c r="E5" s="33">
        <v>1290000</v>
      </c>
      <c r="F5" s="557" t="s">
        <v>725</v>
      </c>
      <c r="G5" s="557"/>
      <c r="H5" s="557"/>
      <c r="I5" s="557"/>
      <c r="J5" s="557"/>
      <c r="K5" s="557"/>
      <c r="L5" s="557"/>
      <c r="M5" s="557"/>
      <c r="N5" s="557"/>
    </row>
    <row r="6" spans="1:16" s="36" customFormat="1" ht="22.15" customHeight="1" x14ac:dyDescent="0.65">
      <c r="A6" s="106">
        <v>2</v>
      </c>
      <c r="B6" s="31" t="s">
        <v>661</v>
      </c>
      <c r="C6" s="30" t="s">
        <v>385</v>
      </c>
      <c r="D6" s="30" t="s">
        <v>384</v>
      </c>
      <c r="E6" s="33">
        <v>80000</v>
      </c>
      <c r="F6" s="202" t="s">
        <v>732</v>
      </c>
    </row>
    <row r="7" spans="1:16" s="36" customFormat="1" ht="22.15" customHeight="1" x14ac:dyDescent="0.65">
      <c r="A7" s="106">
        <v>3</v>
      </c>
      <c r="B7" s="31" t="s">
        <v>661</v>
      </c>
      <c r="C7" s="30" t="s">
        <v>386</v>
      </c>
      <c r="D7" s="30" t="s">
        <v>384</v>
      </c>
      <c r="E7" s="33">
        <v>30000</v>
      </c>
      <c r="F7" s="202" t="s">
        <v>732</v>
      </c>
    </row>
    <row r="8" spans="1:16" s="36" customFormat="1" ht="22.15" customHeight="1" x14ac:dyDescent="0.65">
      <c r="A8" s="106">
        <v>4</v>
      </c>
      <c r="B8" s="31" t="s">
        <v>661</v>
      </c>
      <c r="C8" s="30" t="s">
        <v>387</v>
      </c>
      <c r="D8" s="30" t="s">
        <v>384</v>
      </c>
      <c r="E8" s="33">
        <v>42000</v>
      </c>
      <c r="F8" s="202" t="s">
        <v>732</v>
      </c>
    </row>
    <row r="9" spans="1:16" s="36" customFormat="1" ht="22.15" customHeight="1" x14ac:dyDescent="0.65">
      <c r="A9" s="106">
        <v>5</v>
      </c>
      <c r="B9" s="31" t="s">
        <v>661</v>
      </c>
      <c r="C9" s="30" t="s">
        <v>388</v>
      </c>
      <c r="D9" s="30" t="s">
        <v>384</v>
      </c>
      <c r="E9" s="33">
        <v>74000</v>
      </c>
      <c r="F9" s="202" t="s">
        <v>732</v>
      </c>
    </row>
    <row r="10" spans="1:16" s="36" customFormat="1" ht="22.15" customHeight="1" x14ac:dyDescent="0.65">
      <c r="A10" s="106">
        <v>6</v>
      </c>
      <c r="B10" s="31" t="s">
        <v>661</v>
      </c>
      <c r="C10" s="30" t="s">
        <v>389</v>
      </c>
      <c r="D10" s="30" t="s">
        <v>384</v>
      </c>
      <c r="E10" s="33">
        <v>40000</v>
      </c>
      <c r="F10" s="202" t="s">
        <v>732</v>
      </c>
    </row>
    <row r="11" spans="1:16" s="36" customFormat="1" ht="22.15" customHeight="1" x14ac:dyDescent="0.65">
      <c r="A11" s="106">
        <v>7</v>
      </c>
      <c r="B11" s="31" t="s">
        <v>661</v>
      </c>
      <c r="C11" s="30" t="s">
        <v>390</v>
      </c>
      <c r="D11" s="30" t="s">
        <v>384</v>
      </c>
      <c r="E11" s="33">
        <v>10000</v>
      </c>
      <c r="F11" s="202" t="s">
        <v>732</v>
      </c>
    </row>
    <row r="12" spans="1:16" ht="24.75" thickBot="1" x14ac:dyDescent="0.6">
      <c r="C12" s="37" t="s">
        <v>373</v>
      </c>
      <c r="E12" s="39">
        <f>SUM(E5:E11)</f>
        <v>1566000</v>
      </c>
    </row>
    <row r="13" spans="1:16" ht="24.75" thickTop="1" x14ac:dyDescent="0.55000000000000004">
      <c r="B13" s="37" t="s">
        <v>697</v>
      </c>
    </row>
    <row r="14" spans="1:16" ht="27.75" x14ac:dyDescent="0.65">
      <c r="A14" s="35">
        <v>1</v>
      </c>
      <c r="B14" s="31" t="s">
        <v>661</v>
      </c>
      <c r="C14" s="30" t="s">
        <v>392</v>
      </c>
      <c r="D14" s="30" t="s">
        <v>391</v>
      </c>
      <c r="E14" s="33">
        <v>1350000</v>
      </c>
      <c r="F14" s="554" t="s">
        <v>764</v>
      </c>
      <c r="G14" s="554"/>
      <c r="H14" s="554"/>
      <c r="I14" s="554"/>
      <c r="J14" s="554"/>
      <c r="K14" s="554"/>
      <c r="L14" s="554"/>
      <c r="M14" s="554"/>
      <c r="N14" s="554"/>
      <c r="O14" s="554"/>
      <c r="P14" s="554"/>
    </row>
    <row r="15" spans="1:16" ht="27.75" x14ac:dyDescent="0.65">
      <c r="A15" s="35">
        <v>2</v>
      </c>
      <c r="B15" s="31" t="s">
        <v>661</v>
      </c>
      <c r="C15" s="30" t="s">
        <v>394</v>
      </c>
      <c r="D15" s="30" t="s">
        <v>393</v>
      </c>
      <c r="E15" s="33">
        <v>1910000</v>
      </c>
      <c r="F15" s="542" t="s">
        <v>777</v>
      </c>
      <c r="G15" s="542"/>
      <c r="H15" s="542"/>
      <c r="I15" s="542"/>
      <c r="J15" s="542"/>
      <c r="K15" s="542"/>
      <c r="L15" s="542"/>
      <c r="M15" s="542"/>
      <c r="N15" s="542"/>
      <c r="O15" s="542"/>
      <c r="P15" s="542"/>
    </row>
    <row r="16" spans="1:16" x14ac:dyDescent="0.55000000000000004">
      <c r="A16" s="35">
        <v>3</v>
      </c>
      <c r="B16" s="31" t="s">
        <v>662</v>
      </c>
      <c r="C16" s="30" t="s">
        <v>404</v>
      </c>
      <c r="D16" s="30" t="s">
        <v>403</v>
      </c>
      <c r="E16" s="33">
        <v>1646900</v>
      </c>
      <c r="F16" s="545" t="s">
        <v>793</v>
      </c>
      <c r="G16" s="545"/>
      <c r="H16" s="545"/>
      <c r="I16" s="545"/>
      <c r="J16" s="545"/>
      <c r="K16" s="545"/>
      <c r="L16" s="545"/>
      <c r="M16" s="545"/>
      <c r="N16" s="545"/>
      <c r="O16" s="545"/>
      <c r="P16" s="545"/>
    </row>
    <row r="17" spans="1:16" ht="27.75" x14ac:dyDescent="0.65">
      <c r="A17" s="35">
        <v>4</v>
      </c>
      <c r="B17" s="31" t="s">
        <v>662</v>
      </c>
      <c r="C17" s="30" t="s">
        <v>406</v>
      </c>
      <c r="D17" s="30" t="s">
        <v>405</v>
      </c>
      <c r="E17" s="33">
        <v>261000</v>
      </c>
      <c r="F17" s="559" t="s">
        <v>751</v>
      </c>
      <c r="G17" s="559"/>
      <c r="H17" s="559"/>
      <c r="I17" s="559"/>
      <c r="J17" s="559"/>
      <c r="K17" s="559"/>
      <c r="L17" s="559"/>
      <c r="M17" s="559"/>
      <c r="N17" s="559"/>
      <c r="O17" s="559"/>
      <c r="P17" s="559"/>
    </row>
    <row r="18" spans="1:16" ht="27.75" x14ac:dyDescent="0.65">
      <c r="A18" s="35">
        <v>5</v>
      </c>
      <c r="B18" s="31" t="s">
        <v>662</v>
      </c>
      <c r="C18" s="30" t="s">
        <v>407</v>
      </c>
      <c r="D18" s="30" t="s">
        <v>405</v>
      </c>
      <c r="E18" s="33">
        <v>59800</v>
      </c>
      <c r="F18" s="559" t="s">
        <v>751</v>
      </c>
      <c r="G18" s="559"/>
      <c r="H18" s="559"/>
      <c r="I18" s="559"/>
      <c r="J18" s="559"/>
      <c r="K18" s="559"/>
      <c r="L18" s="559"/>
      <c r="M18" s="559"/>
      <c r="N18" s="559"/>
      <c r="O18" s="559"/>
      <c r="P18" s="559"/>
    </row>
    <row r="19" spans="1:16" ht="27.75" x14ac:dyDescent="0.65">
      <c r="A19" s="35">
        <v>6</v>
      </c>
      <c r="B19" s="31" t="s">
        <v>662</v>
      </c>
      <c r="C19" s="30" t="s">
        <v>408</v>
      </c>
      <c r="D19" s="30" t="s">
        <v>405</v>
      </c>
      <c r="E19" s="33">
        <v>49900</v>
      </c>
      <c r="F19" s="559" t="s">
        <v>751</v>
      </c>
      <c r="G19" s="559"/>
      <c r="H19" s="559"/>
      <c r="I19" s="559"/>
      <c r="J19" s="559"/>
      <c r="K19" s="559"/>
      <c r="L19" s="559"/>
      <c r="M19" s="559"/>
      <c r="N19" s="559"/>
      <c r="O19" s="559"/>
      <c r="P19" s="559"/>
    </row>
    <row r="20" spans="1:16" ht="27.75" x14ac:dyDescent="0.65">
      <c r="A20" s="35">
        <v>7</v>
      </c>
      <c r="B20" s="31" t="s">
        <v>662</v>
      </c>
      <c r="C20" s="30" t="s">
        <v>409</v>
      </c>
      <c r="D20" s="30" t="s">
        <v>405</v>
      </c>
      <c r="E20" s="33">
        <v>49000</v>
      </c>
      <c r="F20" s="559" t="s">
        <v>751</v>
      </c>
      <c r="G20" s="559"/>
      <c r="H20" s="559"/>
      <c r="I20" s="559"/>
      <c r="J20" s="559"/>
      <c r="K20" s="559"/>
      <c r="L20" s="559"/>
      <c r="M20" s="559"/>
      <c r="N20" s="559"/>
      <c r="O20" s="559"/>
      <c r="P20" s="559"/>
    </row>
    <row r="21" spans="1:16" ht="27.75" x14ac:dyDescent="0.65">
      <c r="A21" s="35">
        <v>8</v>
      </c>
      <c r="B21" s="31" t="s">
        <v>662</v>
      </c>
      <c r="C21" s="30" t="s">
        <v>411</v>
      </c>
      <c r="D21" s="30" t="s">
        <v>410</v>
      </c>
      <c r="E21" s="33">
        <v>40000</v>
      </c>
      <c r="F21" s="554" t="s">
        <v>764</v>
      </c>
      <c r="G21" s="554"/>
      <c r="H21" s="554"/>
      <c r="I21" s="554"/>
      <c r="J21" s="554"/>
      <c r="K21" s="554"/>
      <c r="L21" s="554"/>
      <c r="M21" s="554"/>
      <c r="N21" s="554"/>
      <c r="O21" s="554"/>
      <c r="P21" s="554"/>
    </row>
    <row r="22" spans="1:16" ht="27.75" x14ac:dyDescent="0.65">
      <c r="A22" s="35">
        <v>9</v>
      </c>
      <c r="B22" s="31" t="s">
        <v>662</v>
      </c>
      <c r="C22" s="30" t="s">
        <v>412</v>
      </c>
      <c r="D22" s="30" t="s">
        <v>410</v>
      </c>
      <c r="E22" s="33">
        <v>11900</v>
      </c>
      <c r="F22" s="554" t="s">
        <v>764</v>
      </c>
      <c r="G22" s="554"/>
      <c r="H22" s="554"/>
      <c r="I22" s="554"/>
      <c r="J22" s="554"/>
      <c r="K22" s="554"/>
      <c r="L22" s="554"/>
      <c r="M22" s="554"/>
      <c r="N22" s="554"/>
      <c r="O22" s="554"/>
      <c r="P22" s="554"/>
    </row>
    <row r="23" spans="1:16" ht="27.75" x14ac:dyDescent="0.65">
      <c r="A23" s="35">
        <v>10</v>
      </c>
      <c r="B23" s="31" t="s">
        <v>662</v>
      </c>
      <c r="C23" s="30" t="s">
        <v>413</v>
      </c>
      <c r="D23" s="30" t="s">
        <v>410</v>
      </c>
      <c r="E23" s="33">
        <v>43900</v>
      </c>
      <c r="F23" s="554" t="s">
        <v>764</v>
      </c>
      <c r="G23" s="554"/>
      <c r="H23" s="554"/>
      <c r="I23" s="554"/>
      <c r="J23" s="554"/>
      <c r="K23" s="554"/>
      <c r="L23" s="554"/>
      <c r="M23" s="554"/>
      <c r="N23" s="554"/>
      <c r="O23" s="554"/>
      <c r="P23" s="554"/>
    </row>
    <row r="24" spans="1:16" ht="27.75" x14ac:dyDescent="0.65">
      <c r="A24" s="35">
        <v>11</v>
      </c>
      <c r="B24" s="31" t="s">
        <v>663</v>
      </c>
      <c r="C24" s="30" t="s">
        <v>445</v>
      </c>
      <c r="D24" s="30" t="s">
        <v>405</v>
      </c>
      <c r="E24" s="33">
        <v>238000</v>
      </c>
      <c r="F24" s="559" t="s">
        <v>751</v>
      </c>
      <c r="G24" s="559"/>
      <c r="H24" s="559"/>
      <c r="I24" s="559"/>
      <c r="J24" s="559"/>
      <c r="K24" s="559"/>
      <c r="L24" s="559"/>
      <c r="M24" s="559"/>
      <c r="N24" s="559"/>
      <c r="O24" s="559"/>
      <c r="P24" s="559"/>
    </row>
    <row r="25" spans="1:16" ht="27.75" x14ac:dyDescent="0.65">
      <c r="A25" s="35">
        <v>12</v>
      </c>
      <c r="B25" s="31" t="s">
        <v>663</v>
      </c>
      <c r="C25" s="30" t="s">
        <v>446</v>
      </c>
      <c r="D25" s="30" t="s">
        <v>405</v>
      </c>
      <c r="E25" s="33">
        <v>250000</v>
      </c>
      <c r="F25" s="559" t="s">
        <v>751</v>
      </c>
      <c r="G25" s="559"/>
      <c r="H25" s="559"/>
      <c r="I25" s="559"/>
      <c r="J25" s="559"/>
      <c r="K25" s="559"/>
      <c r="L25" s="559"/>
      <c r="M25" s="559"/>
      <c r="N25" s="559"/>
      <c r="O25" s="559"/>
      <c r="P25" s="559"/>
    </row>
    <row r="26" spans="1:16" ht="27.75" x14ac:dyDescent="0.65">
      <c r="A26" s="35">
        <v>13</v>
      </c>
      <c r="B26" s="31" t="s">
        <v>663</v>
      </c>
      <c r="C26" s="30" t="s">
        <v>447</v>
      </c>
      <c r="D26" s="30" t="s">
        <v>405</v>
      </c>
      <c r="E26" s="33">
        <v>99000</v>
      </c>
      <c r="F26" s="559" t="s">
        <v>751</v>
      </c>
      <c r="G26" s="559"/>
      <c r="H26" s="559"/>
      <c r="I26" s="559"/>
      <c r="J26" s="559"/>
      <c r="K26" s="559"/>
      <c r="L26" s="559"/>
      <c r="M26" s="559"/>
      <c r="N26" s="559"/>
      <c r="O26" s="559"/>
      <c r="P26" s="559"/>
    </row>
    <row r="27" spans="1:16" ht="27.75" x14ac:dyDescent="0.65">
      <c r="A27" s="35">
        <v>14</v>
      </c>
      <c r="B27" s="31" t="s">
        <v>664</v>
      </c>
      <c r="C27" s="30" t="s">
        <v>464</v>
      </c>
      <c r="D27" s="30" t="s">
        <v>410</v>
      </c>
      <c r="E27" s="33">
        <v>200000</v>
      </c>
      <c r="F27" s="554" t="s">
        <v>764</v>
      </c>
      <c r="G27" s="554"/>
      <c r="H27" s="554"/>
      <c r="I27" s="554"/>
      <c r="J27" s="554"/>
      <c r="K27" s="554"/>
      <c r="L27" s="554"/>
      <c r="M27" s="554"/>
      <c r="N27" s="554"/>
      <c r="O27" s="554"/>
      <c r="P27" s="554"/>
    </row>
    <row r="28" spans="1:16" ht="27.75" x14ac:dyDescent="0.65">
      <c r="A28" s="35">
        <v>15</v>
      </c>
      <c r="B28" s="31" t="s">
        <v>664</v>
      </c>
      <c r="C28" s="30" t="s">
        <v>465</v>
      </c>
      <c r="D28" s="30" t="s">
        <v>410</v>
      </c>
      <c r="E28" s="33">
        <v>150000</v>
      </c>
      <c r="F28" s="554" t="s">
        <v>764</v>
      </c>
      <c r="G28" s="554"/>
      <c r="H28" s="554"/>
      <c r="I28" s="554"/>
      <c r="J28" s="554"/>
      <c r="K28" s="554"/>
      <c r="L28" s="554"/>
      <c r="M28" s="554"/>
      <c r="N28" s="554"/>
      <c r="O28" s="554"/>
      <c r="P28" s="554"/>
    </row>
    <row r="29" spans="1:16" ht="27.75" x14ac:dyDescent="0.65">
      <c r="A29" s="35">
        <v>16</v>
      </c>
      <c r="B29" s="31" t="s">
        <v>664</v>
      </c>
      <c r="C29" s="30" t="s">
        <v>467</v>
      </c>
      <c r="D29" s="30" t="s">
        <v>466</v>
      </c>
      <c r="E29" s="33">
        <v>153000</v>
      </c>
      <c r="F29" s="542" t="s">
        <v>778</v>
      </c>
      <c r="G29" s="542"/>
      <c r="H29" s="542"/>
      <c r="I29" s="542"/>
      <c r="J29" s="542"/>
      <c r="K29" s="542"/>
      <c r="L29" s="542"/>
      <c r="M29" s="542"/>
      <c r="N29" s="542"/>
      <c r="O29" s="542"/>
      <c r="P29" s="542"/>
    </row>
    <row r="30" spans="1:16" ht="27.75" x14ac:dyDescent="0.65">
      <c r="A30" s="35">
        <v>17</v>
      </c>
      <c r="B30" s="31" t="s">
        <v>664</v>
      </c>
      <c r="C30" s="30" t="s">
        <v>469</v>
      </c>
      <c r="D30" s="30" t="s">
        <v>468</v>
      </c>
      <c r="E30" s="33">
        <v>730000</v>
      </c>
      <c r="F30" s="542" t="s">
        <v>762</v>
      </c>
      <c r="G30" s="542"/>
      <c r="H30" s="542"/>
      <c r="I30" s="542"/>
      <c r="J30" s="542"/>
      <c r="K30" s="542"/>
      <c r="L30" s="542"/>
      <c r="M30" s="542"/>
      <c r="N30" s="542"/>
      <c r="O30" s="542"/>
      <c r="P30" s="542"/>
    </row>
    <row r="31" spans="1:16" ht="27.75" x14ac:dyDescent="0.65">
      <c r="A31" s="35">
        <v>18</v>
      </c>
      <c r="B31" s="31" t="s">
        <v>664</v>
      </c>
      <c r="C31" s="30" t="s">
        <v>470</v>
      </c>
      <c r="D31" s="30" t="s">
        <v>466</v>
      </c>
      <c r="E31" s="33">
        <v>60000</v>
      </c>
      <c r="F31" s="550" t="s">
        <v>778</v>
      </c>
      <c r="G31" s="550"/>
      <c r="H31" s="550"/>
      <c r="I31" s="550"/>
      <c r="J31" s="550"/>
      <c r="K31" s="550"/>
      <c r="L31" s="550"/>
      <c r="M31" s="550"/>
      <c r="N31" s="550"/>
      <c r="O31" s="550"/>
      <c r="P31" s="550"/>
    </row>
    <row r="32" spans="1:16" ht="27.75" x14ac:dyDescent="0.65">
      <c r="A32" s="35">
        <v>19</v>
      </c>
      <c r="B32" s="31" t="s">
        <v>664</v>
      </c>
      <c r="C32" s="30" t="s">
        <v>471</v>
      </c>
      <c r="D32" s="30" t="s">
        <v>466</v>
      </c>
      <c r="E32" s="33">
        <v>60000</v>
      </c>
      <c r="F32" s="550" t="s">
        <v>778</v>
      </c>
      <c r="G32" s="550"/>
      <c r="H32" s="550"/>
      <c r="I32" s="550"/>
      <c r="J32" s="550"/>
      <c r="K32" s="550"/>
      <c r="L32" s="550"/>
      <c r="M32" s="550"/>
      <c r="N32" s="550"/>
      <c r="O32" s="550"/>
      <c r="P32" s="550"/>
    </row>
    <row r="33" spans="1:16" ht="27.75" x14ac:dyDescent="0.65">
      <c r="A33" s="35">
        <v>20</v>
      </c>
      <c r="B33" s="31" t="s">
        <v>664</v>
      </c>
      <c r="C33" s="30" t="s">
        <v>472</v>
      </c>
      <c r="D33" s="30" t="s">
        <v>466</v>
      </c>
      <c r="E33" s="33">
        <v>53000</v>
      </c>
      <c r="F33" s="550" t="s">
        <v>778</v>
      </c>
      <c r="G33" s="550"/>
      <c r="H33" s="550"/>
      <c r="I33" s="550"/>
      <c r="J33" s="550"/>
      <c r="K33" s="550"/>
      <c r="L33" s="550"/>
      <c r="M33" s="550"/>
      <c r="N33" s="550"/>
      <c r="O33" s="550"/>
      <c r="P33" s="550"/>
    </row>
    <row r="34" spans="1:16" ht="27.75" x14ac:dyDescent="0.65">
      <c r="A34" s="35">
        <v>21</v>
      </c>
      <c r="B34" s="31" t="s">
        <v>664</v>
      </c>
      <c r="C34" s="30" t="s">
        <v>473</v>
      </c>
      <c r="D34" s="30" t="s">
        <v>466</v>
      </c>
      <c r="E34" s="33">
        <v>18000</v>
      </c>
      <c r="F34" s="550" t="s">
        <v>778</v>
      </c>
      <c r="G34" s="550"/>
      <c r="H34" s="550"/>
      <c r="I34" s="550"/>
      <c r="J34" s="550"/>
      <c r="K34" s="550"/>
      <c r="L34" s="550"/>
      <c r="M34" s="550"/>
      <c r="N34" s="550"/>
      <c r="O34" s="550"/>
      <c r="P34" s="550"/>
    </row>
    <row r="35" spans="1:16" ht="27.75" x14ac:dyDescent="0.65">
      <c r="A35" s="35">
        <v>22</v>
      </c>
      <c r="B35" s="31" t="s">
        <v>664</v>
      </c>
      <c r="C35" s="30" t="s">
        <v>474</v>
      </c>
      <c r="D35" s="30" t="s">
        <v>466</v>
      </c>
      <c r="E35" s="33">
        <v>19500</v>
      </c>
      <c r="F35" s="550" t="s">
        <v>778</v>
      </c>
      <c r="G35" s="550"/>
      <c r="H35" s="550"/>
      <c r="I35" s="550"/>
      <c r="J35" s="550"/>
      <c r="K35" s="550"/>
      <c r="L35" s="550"/>
      <c r="M35" s="550"/>
      <c r="N35" s="550"/>
      <c r="O35" s="550"/>
      <c r="P35" s="550"/>
    </row>
    <row r="36" spans="1:16" ht="27.75" x14ac:dyDescent="0.65">
      <c r="A36" s="35">
        <v>23</v>
      </c>
      <c r="B36" s="31" t="s">
        <v>664</v>
      </c>
      <c r="C36" s="30" t="s">
        <v>475</v>
      </c>
      <c r="D36" s="30" t="s">
        <v>466</v>
      </c>
      <c r="E36" s="33">
        <v>10000</v>
      </c>
      <c r="F36" s="550" t="s">
        <v>778</v>
      </c>
      <c r="G36" s="550"/>
      <c r="H36" s="550"/>
      <c r="I36" s="550"/>
      <c r="J36" s="550"/>
      <c r="K36" s="550"/>
      <c r="L36" s="550"/>
      <c r="M36" s="550"/>
      <c r="N36" s="550"/>
      <c r="O36" s="550"/>
      <c r="P36" s="550"/>
    </row>
    <row r="37" spans="1:16" ht="27.75" x14ac:dyDescent="0.65">
      <c r="A37" s="35">
        <v>24</v>
      </c>
      <c r="B37" s="31" t="s">
        <v>870</v>
      </c>
      <c r="C37" s="30" t="s">
        <v>673</v>
      </c>
      <c r="D37" s="30" t="s">
        <v>410</v>
      </c>
      <c r="E37" s="33">
        <v>59000</v>
      </c>
      <c r="F37" s="554" t="s">
        <v>764</v>
      </c>
      <c r="G37" s="554"/>
      <c r="H37" s="554"/>
      <c r="I37" s="554"/>
      <c r="J37" s="554"/>
      <c r="K37" s="554"/>
      <c r="L37" s="554"/>
      <c r="M37" s="554"/>
      <c r="N37" s="554"/>
      <c r="O37" s="554"/>
      <c r="P37" s="554"/>
    </row>
    <row r="38" spans="1:16" ht="27.75" x14ac:dyDescent="0.65">
      <c r="A38" s="35">
        <v>25</v>
      </c>
      <c r="B38" s="31" t="s">
        <v>870</v>
      </c>
      <c r="C38" s="30" t="s">
        <v>674</v>
      </c>
      <c r="D38" s="30" t="s">
        <v>410</v>
      </c>
      <c r="E38" s="33">
        <v>30000</v>
      </c>
      <c r="F38" s="554" t="s">
        <v>764</v>
      </c>
      <c r="G38" s="554"/>
      <c r="H38" s="554"/>
      <c r="I38" s="554"/>
      <c r="J38" s="554"/>
      <c r="K38" s="554"/>
      <c r="L38" s="554"/>
      <c r="M38" s="554"/>
      <c r="N38" s="554"/>
      <c r="O38" s="554"/>
      <c r="P38" s="554"/>
    </row>
    <row r="39" spans="1:16" ht="27.75" x14ac:dyDescent="0.65">
      <c r="A39" s="35">
        <v>26</v>
      </c>
      <c r="B39" s="31" t="s">
        <v>870</v>
      </c>
      <c r="C39" s="30" t="s">
        <v>675</v>
      </c>
      <c r="D39" s="30" t="s">
        <v>410</v>
      </c>
      <c r="E39" s="33">
        <v>18000</v>
      </c>
      <c r="F39" s="554" t="s">
        <v>764</v>
      </c>
      <c r="G39" s="554"/>
      <c r="H39" s="554"/>
      <c r="I39" s="554"/>
      <c r="J39" s="554"/>
      <c r="K39" s="554"/>
      <c r="L39" s="554"/>
      <c r="M39" s="554"/>
      <c r="N39" s="554"/>
      <c r="O39" s="554"/>
      <c r="P39" s="554"/>
    </row>
    <row r="40" spans="1:16" ht="27.75" x14ac:dyDescent="0.65">
      <c r="A40" s="35">
        <v>27</v>
      </c>
      <c r="B40" s="31" t="s">
        <v>665</v>
      </c>
      <c r="C40" t="s">
        <v>538</v>
      </c>
      <c r="D40" t="s">
        <v>410</v>
      </c>
      <c r="E40" s="1">
        <v>25000</v>
      </c>
      <c r="F40" s="554" t="s">
        <v>764</v>
      </c>
      <c r="G40" s="554"/>
      <c r="H40" s="554"/>
      <c r="I40" s="554"/>
      <c r="J40" s="554"/>
      <c r="K40" s="554"/>
      <c r="L40" s="554"/>
      <c r="M40" s="554"/>
      <c r="N40" s="554"/>
      <c r="O40" s="554"/>
      <c r="P40" s="554"/>
    </row>
    <row r="41" spans="1:16" ht="27.75" x14ac:dyDescent="0.65">
      <c r="A41" s="35">
        <v>28</v>
      </c>
      <c r="B41" s="31" t="s">
        <v>665</v>
      </c>
      <c r="C41" t="s">
        <v>539</v>
      </c>
      <c r="D41" t="s">
        <v>410</v>
      </c>
      <c r="E41" s="1">
        <v>29500</v>
      </c>
      <c r="F41" s="554" t="s">
        <v>764</v>
      </c>
      <c r="G41" s="554"/>
      <c r="H41" s="554"/>
      <c r="I41" s="554"/>
      <c r="J41" s="554"/>
      <c r="K41" s="554"/>
      <c r="L41" s="554"/>
      <c r="M41" s="554"/>
      <c r="N41" s="554"/>
      <c r="O41" s="554"/>
      <c r="P41" s="554"/>
    </row>
    <row r="42" spans="1:16" ht="24.75" thickBot="1" x14ac:dyDescent="0.6">
      <c r="C42" s="37" t="s">
        <v>373</v>
      </c>
      <c r="E42" s="39">
        <f>SUM(E14:E41)</f>
        <v>7624400</v>
      </c>
    </row>
    <row r="43" spans="1:16" ht="24.75" thickTop="1" x14ac:dyDescent="0.55000000000000004">
      <c r="A43" s="31"/>
      <c r="B43" s="37" t="s">
        <v>698</v>
      </c>
      <c r="E43" s="34"/>
    </row>
    <row r="44" spans="1:16" ht="27.75" x14ac:dyDescent="0.65">
      <c r="A44" s="35">
        <v>1</v>
      </c>
      <c r="B44" s="31" t="s">
        <v>661</v>
      </c>
      <c r="C44" s="30" t="s">
        <v>396</v>
      </c>
      <c r="D44" s="30" t="s">
        <v>395</v>
      </c>
      <c r="E44" s="33">
        <v>300000</v>
      </c>
      <c r="F44" s="542" t="s">
        <v>795</v>
      </c>
      <c r="G44" s="542"/>
      <c r="H44" s="542"/>
      <c r="I44" s="542"/>
      <c r="J44" s="542"/>
      <c r="K44" s="542"/>
      <c r="L44" s="542"/>
      <c r="M44" s="542"/>
      <c r="N44" s="542"/>
      <c r="O44" s="542"/>
      <c r="P44" s="542"/>
    </row>
    <row r="45" spans="1:16" ht="27.75" x14ac:dyDescent="0.65">
      <c r="A45" s="35">
        <v>2</v>
      </c>
      <c r="B45" s="31" t="s">
        <v>662</v>
      </c>
      <c r="C45" s="30" t="s">
        <v>414</v>
      </c>
      <c r="D45" s="30" t="s">
        <v>395</v>
      </c>
      <c r="E45" s="33">
        <v>60000</v>
      </c>
      <c r="F45" s="542" t="s">
        <v>795</v>
      </c>
      <c r="G45" s="542"/>
      <c r="H45" s="542"/>
      <c r="I45" s="542"/>
      <c r="J45" s="542"/>
      <c r="K45" s="542"/>
      <c r="L45" s="542"/>
      <c r="M45" s="542"/>
      <c r="N45" s="542"/>
      <c r="O45" s="542"/>
      <c r="P45" s="542"/>
    </row>
    <row r="46" spans="1:16" ht="27.75" x14ac:dyDescent="0.65">
      <c r="A46" s="35">
        <v>3</v>
      </c>
      <c r="B46" s="31" t="s">
        <v>662</v>
      </c>
      <c r="C46" s="30" t="s">
        <v>415</v>
      </c>
      <c r="D46" s="30" t="s">
        <v>395</v>
      </c>
      <c r="E46" s="33">
        <v>25900</v>
      </c>
      <c r="F46" s="542" t="s">
        <v>795</v>
      </c>
      <c r="G46" s="542"/>
      <c r="H46" s="542"/>
      <c r="I46" s="542"/>
      <c r="J46" s="542"/>
      <c r="K46" s="542"/>
      <c r="L46" s="542"/>
      <c r="M46" s="542"/>
      <c r="N46" s="542"/>
      <c r="O46" s="542"/>
      <c r="P46" s="542"/>
    </row>
    <row r="47" spans="1:16" ht="27.75" x14ac:dyDescent="0.65">
      <c r="A47" s="35">
        <v>4</v>
      </c>
      <c r="B47" s="31" t="s">
        <v>662</v>
      </c>
      <c r="C47" s="30" t="s">
        <v>416</v>
      </c>
      <c r="D47" s="30" t="s">
        <v>395</v>
      </c>
      <c r="E47" s="33">
        <v>65990</v>
      </c>
      <c r="F47" s="542" t="s">
        <v>795</v>
      </c>
      <c r="G47" s="542"/>
      <c r="H47" s="542"/>
      <c r="I47" s="542"/>
      <c r="J47" s="542"/>
      <c r="K47" s="542"/>
      <c r="L47" s="542"/>
      <c r="M47" s="542"/>
      <c r="N47" s="542"/>
      <c r="O47" s="542"/>
      <c r="P47" s="542"/>
    </row>
    <row r="48" spans="1:16" ht="27.75" x14ac:dyDescent="0.65">
      <c r="A48" s="35">
        <v>5</v>
      </c>
      <c r="B48" s="31" t="s">
        <v>664</v>
      </c>
      <c r="C48" s="30" t="s">
        <v>477</v>
      </c>
      <c r="D48" s="30" t="s">
        <v>476</v>
      </c>
      <c r="E48" s="33">
        <v>1692000</v>
      </c>
      <c r="F48" s="551" t="s">
        <v>786</v>
      </c>
      <c r="G48" s="551"/>
      <c r="H48" s="551"/>
      <c r="I48" s="551"/>
      <c r="J48" s="551"/>
      <c r="K48" s="551"/>
      <c r="L48" s="551"/>
      <c r="M48" s="551"/>
      <c r="N48" s="551"/>
      <c r="O48" s="551"/>
      <c r="P48" s="551"/>
    </row>
    <row r="49" spans="1:16" ht="27.75" x14ac:dyDescent="0.65">
      <c r="A49" s="35">
        <v>6</v>
      </c>
      <c r="B49" s="31" t="s">
        <v>664</v>
      </c>
      <c r="C49" s="30" t="s">
        <v>478</v>
      </c>
      <c r="D49" s="30" t="s">
        <v>476</v>
      </c>
      <c r="E49" s="33">
        <v>120000</v>
      </c>
      <c r="F49" s="551" t="s">
        <v>786</v>
      </c>
      <c r="G49" s="551"/>
      <c r="H49" s="551"/>
      <c r="I49" s="551"/>
      <c r="J49" s="551"/>
      <c r="K49" s="551"/>
      <c r="L49" s="551"/>
      <c r="M49" s="551"/>
      <c r="N49" s="551"/>
      <c r="O49" s="551"/>
      <c r="P49" s="551"/>
    </row>
    <row r="50" spans="1:16" ht="27.75" x14ac:dyDescent="0.65">
      <c r="A50" s="35">
        <v>7</v>
      </c>
      <c r="B50" s="31" t="s">
        <v>664</v>
      </c>
      <c r="C50" s="30" t="s">
        <v>479</v>
      </c>
      <c r="D50" s="30" t="s">
        <v>476</v>
      </c>
      <c r="E50" s="33">
        <v>55000</v>
      </c>
      <c r="F50" s="551" t="s">
        <v>786</v>
      </c>
      <c r="G50" s="551"/>
      <c r="H50" s="551"/>
      <c r="I50" s="551"/>
      <c r="J50" s="551"/>
      <c r="K50" s="551"/>
      <c r="L50" s="551"/>
      <c r="M50" s="551"/>
      <c r="N50" s="551"/>
      <c r="O50" s="551"/>
      <c r="P50" s="551"/>
    </row>
    <row r="51" spans="1:16" ht="27.75" x14ac:dyDescent="0.65">
      <c r="A51" s="35">
        <v>8</v>
      </c>
      <c r="B51" s="31" t="s">
        <v>664</v>
      </c>
      <c r="C51" s="30" t="s">
        <v>480</v>
      </c>
      <c r="D51" s="30" t="s">
        <v>395</v>
      </c>
      <c r="E51" s="33">
        <v>16000</v>
      </c>
      <c r="F51" s="542" t="s">
        <v>1234</v>
      </c>
      <c r="G51" s="542"/>
      <c r="H51" s="542"/>
      <c r="I51" s="542"/>
      <c r="J51" s="542"/>
      <c r="K51" s="542"/>
      <c r="L51" s="542"/>
      <c r="M51" s="542"/>
      <c r="N51" s="542"/>
      <c r="O51" s="542"/>
      <c r="P51" s="542"/>
    </row>
    <row r="52" spans="1:16" ht="27.75" x14ac:dyDescent="0.65">
      <c r="A52" s="35">
        <v>9</v>
      </c>
      <c r="B52" s="31" t="s">
        <v>664</v>
      </c>
      <c r="C52" s="30" t="s">
        <v>481</v>
      </c>
      <c r="D52" s="30" t="s">
        <v>395</v>
      </c>
      <c r="E52" s="33">
        <v>28215</v>
      </c>
      <c r="F52" s="542" t="s">
        <v>1234</v>
      </c>
      <c r="G52" s="542"/>
      <c r="H52" s="542"/>
      <c r="I52" s="542"/>
      <c r="J52" s="542"/>
      <c r="K52" s="542"/>
      <c r="L52" s="542"/>
      <c r="M52" s="542"/>
      <c r="N52" s="542"/>
      <c r="O52" s="542"/>
      <c r="P52" s="542"/>
    </row>
    <row r="53" spans="1:16" ht="27.75" x14ac:dyDescent="0.65">
      <c r="A53" s="35">
        <v>10</v>
      </c>
      <c r="B53" s="31" t="s">
        <v>664</v>
      </c>
      <c r="C53" s="30" t="s">
        <v>810</v>
      </c>
      <c r="D53" s="30" t="s">
        <v>395</v>
      </c>
      <c r="E53" s="33">
        <v>85650</v>
      </c>
      <c r="F53" s="550" t="s">
        <v>1235</v>
      </c>
      <c r="G53" s="550"/>
      <c r="H53" s="550"/>
      <c r="I53" s="550"/>
      <c r="J53" s="550"/>
      <c r="K53" s="550"/>
      <c r="L53" s="550"/>
      <c r="M53" s="550"/>
      <c r="N53" s="550"/>
      <c r="O53" s="550"/>
      <c r="P53" s="550"/>
    </row>
    <row r="54" spans="1:16" ht="27.75" x14ac:dyDescent="0.65">
      <c r="A54" s="35">
        <v>11</v>
      </c>
      <c r="B54" s="31" t="s">
        <v>664</v>
      </c>
      <c r="C54" s="30" t="s">
        <v>483</v>
      </c>
      <c r="D54" s="30" t="s">
        <v>395</v>
      </c>
      <c r="E54" s="33">
        <v>100000</v>
      </c>
      <c r="F54" s="550" t="s">
        <v>1235</v>
      </c>
      <c r="G54" s="550"/>
      <c r="H54" s="550"/>
      <c r="I54" s="550"/>
      <c r="J54" s="550"/>
      <c r="K54" s="550"/>
      <c r="L54" s="550"/>
      <c r="M54" s="550"/>
      <c r="N54" s="550"/>
      <c r="O54" s="550"/>
      <c r="P54" s="550"/>
    </row>
    <row r="55" spans="1:16" x14ac:dyDescent="0.55000000000000004">
      <c r="A55" s="35">
        <v>12</v>
      </c>
      <c r="B55" s="31" t="s">
        <v>666</v>
      </c>
      <c r="C55" s="30" t="s">
        <v>599</v>
      </c>
      <c r="D55" s="30" t="s">
        <v>598</v>
      </c>
      <c r="E55" s="33">
        <v>98500</v>
      </c>
      <c r="F55" s="549" t="s">
        <v>891</v>
      </c>
      <c r="G55" s="549"/>
      <c r="H55" s="549"/>
      <c r="I55" s="549"/>
      <c r="J55" s="549"/>
      <c r="K55" s="549"/>
      <c r="L55" s="549"/>
      <c r="M55" s="549"/>
      <c r="N55" s="549"/>
      <c r="O55" s="549"/>
      <c r="P55" s="549"/>
    </row>
    <row r="56" spans="1:16" x14ac:dyDescent="0.55000000000000004">
      <c r="A56" s="35">
        <v>13</v>
      </c>
      <c r="B56" s="31" t="s">
        <v>666</v>
      </c>
      <c r="C56" s="30" t="s">
        <v>600</v>
      </c>
      <c r="D56" s="30" t="s">
        <v>598</v>
      </c>
      <c r="E56" s="33">
        <v>8000</v>
      </c>
      <c r="F56" s="549" t="s">
        <v>891</v>
      </c>
      <c r="G56" s="549"/>
      <c r="H56" s="549"/>
      <c r="I56" s="549"/>
      <c r="J56" s="549"/>
      <c r="K56" s="549"/>
      <c r="L56" s="549"/>
      <c r="M56" s="549"/>
      <c r="N56" s="549"/>
      <c r="O56" s="549"/>
      <c r="P56" s="549"/>
    </row>
    <row r="57" spans="1:16" x14ac:dyDescent="0.55000000000000004">
      <c r="A57" s="35">
        <v>14</v>
      </c>
      <c r="B57" s="31" t="s">
        <v>666</v>
      </c>
      <c r="C57" s="30" t="s">
        <v>601</v>
      </c>
      <c r="D57" s="30" t="s">
        <v>598</v>
      </c>
      <c r="E57" s="33">
        <v>15000</v>
      </c>
      <c r="F57" s="549" t="s">
        <v>891</v>
      </c>
      <c r="G57" s="549"/>
      <c r="H57" s="549"/>
      <c r="I57" s="549"/>
      <c r="J57" s="549"/>
      <c r="K57" s="549"/>
      <c r="L57" s="549"/>
      <c r="M57" s="549"/>
      <c r="N57" s="549"/>
      <c r="O57" s="549"/>
      <c r="P57" s="549"/>
    </row>
    <row r="58" spans="1:16" ht="27.75" x14ac:dyDescent="0.65">
      <c r="A58" s="35">
        <v>15</v>
      </c>
      <c r="B58" s="31" t="s">
        <v>667</v>
      </c>
      <c r="C58" s="30" t="s">
        <v>617</v>
      </c>
      <c r="D58" s="30" t="s">
        <v>616</v>
      </c>
      <c r="E58" s="33">
        <v>579000</v>
      </c>
      <c r="F58" s="542" t="s">
        <v>1236</v>
      </c>
      <c r="G58" s="542"/>
      <c r="H58" s="542"/>
      <c r="I58" s="542"/>
      <c r="J58" s="542"/>
      <c r="K58" s="542"/>
      <c r="L58" s="542"/>
      <c r="M58" s="542"/>
      <c r="N58" s="542"/>
      <c r="O58" s="542"/>
      <c r="P58" s="542"/>
    </row>
    <row r="59" spans="1:16" ht="27.75" x14ac:dyDescent="0.65">
      <c r="A59" s="35">
        <v>16</v>
      </c>
      <c r="B59" s="31" t="s">
        <v>665</v>
      </c>
      <c r="C59" s="30" t="s">
        <v>540</v>
      </c>
      <c r="D59" s="30" t="s">
        <v>395</v>
      </c>
      <c r="E59" s="33">
        <v>213000</v>
      </c>
      <c r="F59" s="542" t="s">
        <v>795</v>
      </c>
      <c r="G59" s="542"/>
      <c r="H59" s="542"/>
      <c r="I59" s="542"/>
      <c r="J59" s="542"/>
      <c r="K59" s="542"/>
      <c r="L59" s="542"/>
      <c r="M59" s="542"/>
      <c r="N59" s="542"/>
      <c r="O59" s="542"/>
      <c r="P59" s="542"/>
    </row>
    <row r="60" spans="1:16" ht="24.75" thickBot="1" x14ac:dyDescent="0.6">
      <c r="C60" s="37" t="s">
        <v>373</v>
      </c>
      <c r="E60" s="39">
        <f>SUM(E44:E59)</f>
        <v>3462255</v>
      </c>
    </row>
    <row r="61" spans="1:16" ht="24.75" thickTop="1" x14ac:dyDescent="0.55000000000000004">
      <c r="B61" s="37" t="s">
        <v>699</v>
      </c>
      <c r="E61" s="34"/>
    </row>
    <row r="62" spans="1:16" x14ac:dyDescent="0.55000000000000004">
      <c r="A62" s="35">
        <v>1</v>
      </c>
      <c r="B62" s="193" t="s">
        <v>662</v>
      </c>
      <c r="C62" s="193" t="s">
        <v>418</v>
      </c>
      <c r="D62" s="193" t="s">
        <v>417</v>
      </c>
      <c r="E62" s="195">
        <v>552858.30000000005</v>
      </c>
      <c r="F62" s="438" t="s">
        <v>1238</v>
      </c>
      <c r="G62" s="438"/>
      <c r="H62" s="438"/>
      <c r="I62" s="438"/>
      <c r="J62" s="438"/>
      <c r="K62" s="438"/>
      <c r="L62" s="438"/>
      <c r="M62" s="438"/>
      <c r="N62" s="438"/>
      <c r="O62" s="438"/>
      <c r="P62" s="438"/>
    </row>
    <row r="63" spans="1:16" x14ac:dyDescent="0.55000000000000004">
      <c r="A63" s="35">
        <v>2</v>
      </c>
      <c r="B63" s="31" t="s">
        <v>662</v>
      </c>
      <c r="C63" s="30" t="s">
        <v>420</v>
      </c>
      <c r="D63" s="30" t="s">
        <v>419</v>
      </c>
      <c r="E63" s="33">
        <v>498000</v>
      </c>
      <c r="F63" s="545" t="s">
        <v>897</v>
      </c>
      <c r="G63" s="545"/>
      <c r="H63" s="545"/>
      <c r="I63" s="545"/>
      <c r="J63" s="545"/>
      <c r="K63" s="545"/>
      <c r="L63" s="545"/>
      <c r="M63" s="545"/>
      <c r="N63" s="545"/>
      <c r="O63" s="545"/>
      <c r="P63" s="545"/>
    </row>
    <row r="64" spans="1:16" ht="27.75" x14ac:dyDescent="0.65">
      <c r="A64" s="35">
        <v>3</v>
      </c>
      <c r="B64" s="31" t="s">
        <v>664</v>
      </c>
      <c r="C64" s="30" t="s">
        <v>485</v>
      </c>
      <c r="D64" s="30" t="s">
        <v>484</v>
      </c>
      <c r="E64" s="33">
        <v>19700</v>
      </c>
      <c r="F64" s="542" t="s">
        <v>813</v>
      </c>
      <c r="G64" s="542"/>
      <c r="H64" s="542"/>
      <c r="I64" s="542"/>
      <c r="J64" s="542"/>
      <c r="K64" s="542"/>
      <c r="L64" s="542"/>
      <c r="M64" s="542"/>
      <c r="N64" s="542"/>
      <c r="O64" s="542"/>
      <c r="P64" s="542"/>
    </row>
    <row r="65" spans="1:16" ht="27.75" x14ac:dyDescent="0.65">
      <c r="A65" s="35">
        <v>4</v>
      </c>
      <c r="B65" s="31" t="s">
        <v>664</v>
      </c>
      <c r="C65" s="30" t="s">
        <v>486</v>
      </c>
      <c r="D65" s="30" t="s">
        <v>68</v>
      </c>
      <c r="E65" s="33">
        <v>181800</v>
      </c>
      <c r="F65" s="507" t="s">
        <v>819</v>
      </c>
      <c r="G65" s="507"/>
      <c r="H65" s="507"/>
      <c r="I65" s="507"/>
      <c r="J65" s="507"/>
      <c r="K65" s="507"/>
      <c r="L65" s="507"/>
      <c r="M65" s="507"/>
      <c r="N65" s="507"/>
      <c r="O65" s="507"/>
      <c r="P65" s="507"/>
    </row>
    <row r="66" spans="1:16" ht="27.75" x14ac:dyDescent="0.65">
      <c r="A66" s="35">
        <v>5</v>
      </c>
      <c r="B66" s="31" t="s">
        <v>664</v>
      </c>
      <c r="C66" s="30" t="s">
        <v>487</v>
      </c>
      <c r="D66" s="30" t="s">
        <v>68</v>
      </c>
      <c r="E66" s="33">
        <v>7700</v>
      </c>
      <c r="F66" s="507" t="s">
        <v>819</v>
      </c>
      <c r="G66" s="507"/>
      <c r="H66" s="507"/>
      <c r="I66" s="507"/>
      <c r="J66" s="507"/>
      <c r="K66" s="507"/>
      <c r="L66" s="507"/>
      <c r="M66" s="507"/>
      <c r="N66" s="507"/>
      <c r="O66" s="507"/>
      <c r="P66" s="507"/>
    </row>
    <row r="67" spans="1:16" x14ac:dyDescent="0.55000000000000004">
      <c r="A67" s="35">
        <v>6</v>
      </c>
      <c r="B67" s="193" t="s">
        <v>664</v>
      </c>
      <c r="C67" s="144" t="s">
        <v>489</v>
      </c>
      <c r="D67" s="144" t="s">
        <v>488</v>
      </c>
      <c r="E67" s="196">
        <v>315000</v>
      </c>
      <c r="F67" s="193" t="s">
        <v>1237</v>
      </c>
    </row>
    <row r="68" spans="1:16" ht="27.75" x14ac:dyDescent="0.65">
      <c r="A68" s="35">
        <v>7</v>
      </c>
      <c r="B68" s="31" t="s">
        <v>666</v>
      </c>
      <c r="C68" s="30" t="s">
        <v>603</v>
      </c>
      <c r="D68" s="30" t="s">
        <v>602</v>
      </c>
      <c r="E68" s="33">
        <v>80000</v>
      </c>
      <c r="F68" s="552" t="s">
        <v>814</v>
      </c>
      <c r="G68" s="552"/>
      <c r="H68" s="552"/>
      <c r="I68" s="552"/>
      <c r="J68" s="552"/>
      <c r="K68" s="552"/>
      <c r="L68" s="552"/>
      <c r="M68" s="552"/>
      <c r="N68" s="552"/>
      <c r="O68" s="552"/>
      <c r="P68" s="552"/>
    </row>
    <row r="69" spans="1:16" ht="27.75" x14ac:dyDescent="0.65">
      <c r="A69" s="35">
        <v>8</v>
      </c>
      <c r="B69" s="31" t="s">
        <v>666</v>
      </c>
      <c r="C69" s="30" t="s">
        <v>604</v>
      </c>
      <c r="D69" s="30" t="s">
        <v>602</v>
      </c>
      <c r="E69" s="33">
        <v>56000</v>
      </c>
      <c r="F69" s="552" t="s">
        <v>814</v>
      </c>
      <c r="G69" s="552"/>
      <c r="H69" s="552"/>
      <c r="I69" s="552"/>
      <c r="J69" s="552"/>
      <c r="K69" s="552"/>
      <c r="L69" s="552"/>
      <c r="M69" s="552"/>
      <c r="N69" s="552"/>
      <c r="O69" s="552"/>
      <c r="P69" s="552"/>
    </row>
    <row r="70" spans="1:16" ht="27.75" x14ac:dyDescent="0.65">
      <c r="A70" s="35">
        <v>9</v>
      </c>
      <c r="B70" s="31" t="s">
        <v>666</v>
      </c>
      <c r="C70" s="30" t="s">
        <v>605</v>
      </c>
      <c r="D70" s="30" t="s">
        <v>602</v>
      </c>
      <c r="E70" s="33">
        <v>16000</v>
      </c>
      <c r="F70" s="552" t="s">
        <v>814</v>
      </c>
      <c r="G70" s="552"/>
      <c r="H70" s="552"/>
      <c r="I70" s="552"/>
      <c r="J70" s="552"/>
      <c r="K70" s="552"/>
      <c r="L70" s="552"/>
      <c r="M70" s="552"/>
      <c r="N70" s="552"/>
      <c r="O70" s="552"/>
      <c r="P70" s="552"/>
    </row>
    <row r="71" spans="1:16" x14ac:dyDescent="0.55000000000000004">
      <c r="A71" s="35">
        <v>10</v>
      </c>
      <c r="B71" s="31" t="s">
        <v>667</v>
      </c>
      <c r="C71" s="30" t="s">
        <v>619</v>
      </c>
      <c r="D71" s="30" t="s">
        <v>618</v>
      </c>
      <c r="E71" s="33">
        <v>200000</v>
      </c>
      <c r="F71" s="438" t="s">
        <v>896</v>
      </c>
      <c r="G71" s="438"/>
      <c r="H71" s="438"/>
      <c r="I71" s="438"/>
      <c r="J71" s="438"/>
      <c r="K71" s="438"/>
      <c r="L71" s="438"/>
      <c r="M71" s="438"/>
      <c r="N71" s="438"/>
      <c r="O71" s="438"/>
      <c r="P71" s="438"/>
    </row>
    <row r="72" spans="1:16" x14ac:dyDescent="0.55000000000000004">
      <c r="A72" s="35">
        <v>11</v>
      </c>
      <c r="B72" s="31" t="s">
        <v>668</v>
      </c>
      <c r="C72" s="30" t="s">
        <v>624</v>
      </c>
      <c r="D72" s="30" t="s">
        <v>623</v>
      </c>
      <c r="E72" s="33">
        <v>5959990</v>
      </c>
      <c r="F72" s="545" t="s">
        <v>894</v>
      </c>
      <c r="G72" s="545"/>
      <c r="H72" s="545"/>
      <c r="I72" s="545"/>
      <c r="J72" s="545"/>
      <c r="K72" s="545"/>
      <c r="L72" s="545"/>
      <c r="M72" s="545"/>
      <c r="N72" s="545"/>
      <c r="O72" s="545"/>
      <c r="P72" s="545"/>
    </row>
    <row r="73" spans="1:16" ht="27.75" x14ac:dyDescent="0.65">
      <c r="A73" s="35">
        <v>12</v>
      </c>
      <c r="B73" s="31" t="s">
        <v>668</v>
      </c>
      <c r="C73" s="30" t="s">
        <v>626</v>
      </c>
      <c r="D73" s="30" t="s">
        <v>625</v>
      </c>
      <c r="E73" s="33">
        <v>108000</v>
      </c>
      <c r="F73" s="551" t="s">
        <v>895</v>
      </c>
      <c r="G73" s="551"/>
      <c r="H73" s="551"/>
      <c r="I73" s="551"/>
      <c r="J73" s="551"/>
      <c r="K73" s="551"/>
      <c r="L73" s="551"/>
      <c r="M73" s="551"/>
      <c r="N73" s="551"/>
      <c r="O73" s="551"/>
      <c r="P73" s="551"/>
    </row>
    <row r="74" spans="1:16" ht="27.75" x14ac:dyDescent="0.65">
      <c r="A74" s="35">
        <v>13</v>
      </c>
      <c r="B74" s="31" t="s">
        <v>668</v>
      </c>
      <c r="C74" s="30" t="s">
        <v>627</v>
      </c>
      <c r="D74" s="30" t="s">
        <v>625</v>
      </c>
      <c r="E74" s="33">
        <v>385000</v>
      </c>
      <c r="F74" s="551" t="s">
        <v>895</v>
      </c>
      <c r="G74" s="551"/>
      <c r="H74" s="551"/>
      <c r="I74" s="551"/>
      <c r="J74" s="551"/>
      <c r="K74" s="551"/>
      <c r="L74" s="551"/>
      <c r="M74" s="551"/>
      <c r="N74" s="551"/>
      <c r="O74" s="551"/>
      <c r="P74" s="551"/>
    </row>
    <row r="75" spans="1:16" ht="27.75" x14ac:dyDescent="0.65">
      <c r="A75" s="35">
        <v>14</v>
      </c>
      <c r="B75" s="31" t="s">
        <v>668</v>
      </c>
      <c r="C75" s="30" t="s">
        <v>628</v>
      </c>
      <c r="D75" s="30" t="s">
        <v>625</v>
      </c>
      <c r="E75" s="33">
        <v>102000</v>
      </c>
      <c r="F75" s="551" t="s">
        <v>895</v>
      </c>
      <c r="G75" s="551"/>
      <c r="H75" s="551"/>
      <c r="I75" s="551"/>
      <c r="J75" s="551"/>
      <c r="K75" s="551"/>
      <c r="L75" s="551"/>
      <c r="M75" s="551"/>
      <c r="N75" s="551"/>
      <c r="O75" s="551"/>
      <c r="P75" s="551"/>
    </row>
    <row r="76" spans="1:16" ht="27.75" x14ac:dyDescent="0.65">
      <c r="A76" s="35">
        <v>15</v>
      </c>
      <c r="B76" s="31" t="s">
        <v>668</v>
      </c>
      <c r="C76" s="30" t="s">
        <v>629</v>
      </c>
      <c r="D76" s="30" t="s">
        <v>625</v>
      </c>
      <c r="E76" s="33">
        <v>68000</v>
      </c>
      <c r="F76" s="551" t="s">
        <v>895</v>
      </c>
      <c r="G76" s="551"/>
      <c r="H76" s="551"/>
      <c r="I76" s="551"/>
      <c r="J76" s="551"/>
      <c r="K76" s="551"/>
      <c r="L76" s="551"/>
      <c r="M76" s="551"/>
      <c r="N76" s="551"/>
      <c r="O76" s="551"/>
      <c r="P76" s="551"/>
    </row>
    <row r="77" spans="1:16" ht="24.75" thickBot="1" x14ac:dyDescent="0.6">
      <c r="C77" s="37" t="s">
        <v>373</v>
      </c>
      <c r="E77" s="39">
        <f>SUM(E62:E76)</f>
        <v>8550048.3000000007</v>
      </c>
    </row>
    <row r="78" spans="1:16" ht="24.75" thickTop="1" x14ac:dyDescent="0.55000000000000004">
      <c r="B78" s="37" t="s">
        <v>700</v>
      </c>
      <c r="E78" s="34"/>
    </row>
    <row r="79" spans="1:16" x14ac:dyDescent="0.55000000000000004">
      <c r="A79" s="35">
        <v>1</v>
      </c>
      <c r="B79" s="193" t="s">
        <v>664</v>
      </c>
      <c r="C79" s="193" t="s">
        <v>491</v>
      </c>
      <c r="D79" s="193" t="s">
        <v>490</v>
      </c>
      <c r="E79" s="195">
        <v>690000</v>
      </c>
      <c r="F79" s="193" t="s">
        <v>1237</v>
      </c>
    </row>
    <row r="80" spans="1:16" x14ac:dyDescent="0.55000000000000004">
      <c r="A80" s="35">
        <v>2</v>
      </c>
      <c r="B80" s="31" t="s">
        <v>667</v>
      </c>
      <c r="C80" s="30" t="s">
        <v>620</v>
      </c>
      <c r="D80" s="30" t="s">
        <v>272</v>
      </c>
      <c r="E80" s="33">
        <v>925000</v>
      </c>
    </row>
    <row r="81" spans="1:16" ht="24.75" thickBot="1" x14ac:dyDescent="0.6">
      <c r="C81" s="37" t="s">
        <v>373</v>
      </c>
      <c r="E81" s="39">
        <f>SUM(E79:E80)</f>
        <v>1615000</v>
      </c>
    </row>
    <row r="82" spans="1:16" ht="24.75" thickTop="1" x14ac:dyDescent="0.55000000000000004">
      <c r="B82" s="37" t="s">
        <v>701</v>
      </c>
    </row>
    <row r="83" spans="1:16" ht="27" customHeight="1" x14ac:dyDescent="0.55000000000000004">
      <c r="A83" s="35">
        <v>1</v>
      </c>
      <c r="B83" s="31" t="s">
        <v>669</v>
      </c>
      <c r="C83" s="30" t="s">
        <v>641</v>
      </c>
      <c r="D83" s="30" t="s">
        <v>640</v>
      </c>
      <c r="E83" s="33">
        <v>191100</v>
      </c>
      <c r="F83" s="553" t="s">
        <v>898</v>
      </c>
      <c r="G83" s="553"/>
      <c r="H83" s="553"/>
      <c r="I83" s="553"/>
      <c r="J83" s="553"/>
      <c r="K83" s="553"/>
      <c r="L83" s="553"/>
      <c r="M83" s="553"/>
      <c r="N83" s="553"/>
      <c r="O83" s="553"/>
      <c r="P83" s="553"/>
    </row>
    <row r="84" spans="1:16" ht="24.75" thickBot="1" x14ac:dyDescent="0.6">
      <c r="C84" s="37" t="s">
        <v>373</v>
      </c>
      <c r="E84" s="39">
        <f>SUM(E83)</f>
        <v>191100</v>
      </c>
    </row>
    <row r="85" spans="1:16" ht="24.75" thickTop="1" x14ac:dyDescent="0.55000000000000004">
      <c r="B85" s="37" t="s">
        <v>702</v>
      </c>
    </row>
    <row r="86" spans="1:16" ht="27.75" x14ac:dyDescent="0.65">
      <c r="A86" s="35">
        <v>1</v>
      </c>
      <c r="B86" s="31" t="s">
        <v>664</v>
      </c>
      <c r="C86" s="30" t="s">
        <v>493</v>
      </c>
      <c r="D86" s="30" t="s">
        <v>492</v>
      </c>
      <c r="E86" s="33">
        <v>1200000</v>
      </c>
      <c r="F86" s="544" t="s">
        <v>839</v>
      </c>
      <c r="G86" s="544"/>
      <c r="H86" s="544"/>
      <c r="I86" s="544"/>
      <c r="J86" s="544"/>
      <c r="K86" s="544"/>
      <c r="L86" s="544"/>
      <c r="M86" s="544"/>
    </row>
    <row r="87" spans="1:16" ht="27.75" x14ac:dyDescent="0.65">
      <c r="A87" s="35">
        <v>2</v>
      </c>
      <c r="B87" s="31" t="s">
        <v>664</v>
      </c>
      <c r="C87" s="30" t="s">
        <v>494</v>
      </c>
      <c r="D87" s="30" t="s">
        <v>492</v>
      </c>
      <c r="E87" s="33">
        <v>1200000</v>
      </c>
      <c r="F87" s="544" t="s">
        <v>839</v>
      </c>
      <c r="G87" s="544"/>
      <c r="H87" s="544"/>
      <c r="I87" s="544"/>
      <c r="J87" s="544"/>
      <c r="K87" s="544"/>
      <c r="L87" s="544"/>
      <c r="M87" s="544"/>
    </row>
    <row r="88" spans="1:16" ht="27.75" x14ac:dyDescent="0.65">
      <c r="A88" s="35">
        <v>3</v>
      </c>
      <c r="B88" s="31" t="s">
        <v>664</v>
      </c>
      <c r="C88" s="30" t="s">
        <v>495</v>
      </c>
      <c r="D88" s="30" t="s">
        <v>492</v>
      </c>
      <c r="E88" s="33">
        <v>1200000</v>
      </c>
      <c r="F88" s="544" t="s">
        <v>839</v>
      </c>
      <c r="G88" s="544"/>
      <c r="H88" s="544"/>
      <c r="I88" s="544"/>
      <c r="J88" s="544"/>
      <c r="K88" s="544"/>
      <c r="L88" s="544"/>
      <c r="M88" s="544"/>
    </row>
    <row r="89" spans="1:16" ht="24.75" thickBot="1" x14ac:dyDescent="0.6">
      <c r="C89" s="37" t="s">
        <v>373</v>
      </c>
      <c r="E89" s="39">
        <f>SUM(E86:E88)</f>
        <v>3600000</v>
      </c>
    </row>
    <row r="90" spans="1:16" ht="24.75" thickTop="1" x14ac:dyDescent="0.55000000000000004">
      <c r="B90" s="37" t="s">
        <v>868</v>
      </c>
    </row>
    <row r="91" spans="1:16" ht="27.75" x14ac:dyDescent="0.65">
      <c r="A91" s="35">
        <v>1</v>
      </c>
      <c r="B91" s="31" t="s">
        <v>664</v>
      </c>
      <c r="C91" s="30" t="s">
        <v>496</v>
      </c>
      <c r="D91" s="30" t="s">
        <v>104</v>
      </c>
      <c r="E91" s="33">
        <v>11700</v>
      </c>
      <c r="F91" s="542" t="s">
        <v>850</v>
      </c>
      <c r="G91" s="542"/>
      <c r="H91" s="542"/>
      <c r="I91" s="542"/>
      <c r="J91" s="542"/>
      <c r="K91" s="542"/>
      <c r="L91" s="542"/>
      <c r="M91" s="542"/>
      <c r="N91" s="542"/>
      <c r="O91" s="542"/>
      <c r="P91" s="542"/>
    </row>
    <row r="92" spans="1:16" ht="27.75" x14ac:dyDescent="0.65">
      <c r="A92" s="35">
        <v>2</v>
      </c>
      <c r="B92" s="31" t="s">
        <v>664</v>
      </c>
      <c r="C92" s="30" t="s">
        <v>498</v>
      </c>
      <c r="D92" s="30" t="s">
        <v>497</v>
      </c>
      <c r="E92" s="33">
        <v>480000</v>
      </c>
      <c r="F92" s="542" t="s">
        <v>850</v>
      </c>
      <c r="G92" s="542"/>
      <c r="H92" s="542"/>
      <c r="I92" s="542"/>
      <c r="J92" s="542"/>
      <c r="K92" s="542"/>
      <c r="L92" s="542"/>
      <c r="M92" s="542"/>
      <c r="N92" s="542"/>
      <c r="O92" s="542"/>
      <c r="P92" s="542"/>
    </row>
    <row r="93" spans="1:16" ht="27.75" x14ac:dyDescent="0.65">
      <c r="A93" s="35">
        <v>3</v>
      </c>
      <c r="B93" s="31" t="s">
        <v>664</v>
      </c>
      <c r="C93" s="30" t="s">
        <v>500</v>
      </c>
      <c r="D93" s="30" t="s">
        <v>499</v>
      </c>
      <c r="E93" s="33">
        <v>129000</v>
      </c>
      <c r="F93" s="542" t="s">
        <v>841</v>
      </c>
      <c r="G93" s="542"/>
      <c r="H93" s="542"/>
      <c r="I93" s="542"/>
      <c r="J93" s="542"/>
      <c r="K93" s="542"/>
      <c r="L93" s="542"/>
      <c r="M93" s="542"/>
      <c r="N93" s="542"/>
      <c r="O93" s="542"/>
      <c r="P93" s="542"/>
    </row>
    <row r="94" spans="1:16" ht="27.75" x14ac:dyDescent="0.65">
      <c r="A94" s="35">
        <v>4</v>
      </c>
      <c r="B94" s="31" t="s">
        <v>664</v>
      </c>
      <c r="C94" s="30" t="s">
        <v>501</v>
      </c>
      <c r="D94" s="30" t="s">
        <v>499</v>
      </c>
      <c r="E94" s="33">
        <v>190000</v>
      </c>
      <c r="F94" s="542" t="s">
        <v>841</v>
      </c>
      <c r="G94" s="542"/>
      <c r="H94" s="542"/>
      <c r="I94" s="542"/>
      <c r="J94" s="542"/>
      <c r="K94" s="542"/>
      <c r="L94" s="542"/>
      <c r="M94" s="542"/>
      <c r="N94" s="542"/>
      <c r="O94" s="542"/>
      <c r="P94" s="542"/>
    </row>
    <row r="95" spans="1:16" ht="27.75" x14ac:dyDescent="0.65">
      <c r="A95" s="35">
        <v>5</v>
      </c>
      <c r="B95" s="31" t="s">
        <v>664</v>
      </c>
      <c r="C95" s="30" t="s">
        <v>502</v>
      </c>
      <c r="D95" s="30" t="s">
        <v>499</v>
      </c>
      <c r="E95" s="33">
        <v>22000</v>
      </c>
      <c r="F95" s="542" t="s">
        <v>841</v>
      </c>
      <c r="G95" s="542"/>
      <c r="H95" s="542"/>
      <c r="I95" s="542"/>
      <c r="J95" s="542"/>
      <c r="K95" s="542"/>
      <c r="L95" s="542"/>
      <c r="M95" s="542"/>
      <c r="N95" s="542"/>
      <c r="O95" s="542"/>
      <c r="P95" s="542"/>
    </row>
    <row r="96" spans="1:16" ht="27.75" x14ac:dyDescent="0.65">
      <c r="A96" s="35">
        <v>6</v>
      </c>
      <c r="B96" s="31" t="s">
        <v>664</v>
      </c>
      <c r="C96" s="30" t="s">
        <v>503</v>
      </c>
      <c r="D96" s="30" t="s">
        <v>499</v>
      </c>
      <c r="E96" s="33">
        <v>280000</v>
      </c>
      <c r="F96" s="542" t="s">
        <v>841</v>
      </c>
      <c r="G96" s="542"/>
      <c r="H96" s="542"/>
      <c r="I96" s="542"/>
      <c r="J96" s="542"/>
      <c r="K96" s="542"/>
      <c r="L96" s="542"/>
      <c r="M96" s="542"/>
      <c r="N96" s="542"/>
      <c r="O96" s="542"/>
      <c r="P96" s="542"/>
    </row>
    <row r="97" spans="1:16" ht="27.75" x14ac:dyDescent="0.65">
      <c r="A97" s="35">
        <v>7</v>
      </c>
      <c r="B97" s="31" t="s">
        <v>664</v>
      </c>
      <c r="C97" s="30" t="s">
        <v>504</v>
      </c>
      <c r="D97" s="30" t="s">
        <v>499</v>
      </c>
      <c r="E97" s="33">
        <v>75000</v>
      </c>
      <c r="F97" s="542" t="s">
        <v>841</v>
      </c>
      <c r="G97" s="542"/>
      <c r="H97" s="542"/>
      <c r="I97" s="542"/>
      <c r="J97" s="542"/>
      <c r="K97" s="542"/>
      <c r="L97" s="542"/>
      <c r="M97" s="542"/>
      <c r="N97" s="542"/>
      <c r="O97" s="542"/>
      <c r="P97" s="542"/>
    </row>
    <row r="98" spans="1:16" ht="27.75" x14ac:dyDescent="0.65">
      <c r="A98" s="35">
        <v>8</v>
      </c>
      <c r="B98" s="31" t="s">
        <v>664</v>
      </c>
      <c r="C98" s="30" t="s">
        <v>505</v>
      </c>
      <c r="D98" s="30" t="s">
        <v>499</v>
      </c>
      <c r="E98" s="33">
        <v>110000</v>
      </c>
      <c r="F98" s="542" t="s">
        <v>841</v>
      </c>
      <c r="G98" s="542"/>
      <c r="H98" s="542"/>
      <c r="I98" s="542"/>
      <c r="J98" s="542"/>
      <c r="K98" s="542"/>
      <c r="L98" s="542"/>
      <c r="M98" s="542"/>
      <c r="N98" s="542"/>
      <c r="O98" s="542"/>
      <c r="P98" s="542"/>
    </row>
    <row r="99" spans="1:16" ht="27.75" x14ac:dyDescent="0.65">
      <c r="A99" s="35">
        <v>9</v>
      </c>
      <c r="B99" s="31" t="s">
        <v>664</v>
      </c>
      <c r="C99" s="30" t="s">
        <v>506</v>
      </c>
      <c r="D99" s="30" t="s">
        <v>499</v>
      </c>
      <c r="E99" s="33">
        <v>95000</v>
      </c>
      <c r="F99" s="542" t="s">
        <v>841</v>
      </c>
      <c r="G99" s="542"/>
      <c r="H99" s="542"/>
      <c r="I99" s="542"/>
      <c r="J99" s="542"/>
      <c r="K99" s="542"/>
      <c r="L99" s="542"/>
      <c r="M99" s="542"/>
      <c r="N99" s="542"/>
      <c r="O99" s="542"/>
      <c r="P99" s="542"/>
    </row>
    <row r="100" spans="1:16" ht="27.75" x14ac:dyDescent="0.65">
      <c r="A100" s="35">
        <v>10</v>
      </c>
      <c r="B100" s="31" t="s">
        <v>664</v>
      </c>
      <c r="C100" s="30" t="s">
        <v>507</v>
      </c>
      <c r="D100" s="30" t="s">
        <v>499</v>
      </c>
      <c r="E100" s="33">
        <v>40000</v>
      </c>
      <c r="F100" s="542" t="s">
        <v>841</v>
      </c>
      <c r="G100" s="542"/>
      <c r="H100" s="542"/>
      <c r="I100" s="542"/>
      <c r="J100" s="542"/>
      <c r="K100" s="542"/>
      <c r="L100" s="542"/>
      <c r="M100" s="542"/>
      <c r="N100" s="542"/>
      <c r="O100" s="542"/>
      <c r="P100" s="542"/>
    </row>
    <row r="101" spans="1:16" ht="24.75" thickBot="1" x14ac:dyDescent="0.6">
      <c r="C101" s="37" t="s">
        <v>373</v>
      </c>
      <c r="E101" s="39">
        <f>SUM(E91:E100)</f>
        <v>1432700</v>
      </c>
    </row>
    <row r="102" spans="1:16" ht="24.75" thickTop="1" x14ac:dyDescent="0.55000000000000004">
      <c r="C102" s="37"/>
      <c r="E102" s="42"/>
    </row>
    <row r="103" spans="1:16" x14ac:dyDescent="0.55000000000000004">
      <c r="C103" s="37"/>
      <c r="E103" s="42"/>
    </row>
    <row r="104" spans="1:16" x14ac:dyDescent="0.55000000000000004">
      <c r="B104" s="37" t="s">
        <v>869</v>
      </c>
      <c r="E104" s="34"/>
    </row>
    <row r="105" spans="1:16" ht="27.75" x14ac:dyDescent="0.65">
      <c r="A105" s="35">
        <v>1</v>
      </c>
      <c r="B105" s="31" t="s">
        <v>664</v>
      </c>
      <c r="C105" s="30" t="s">
        <v>509</v>
      </c>
      <c r="D105" s="30" t="s">
        <v>508</v>
      </c>
      <c r="E105" s="33">
        <v>369000</v>
      </c>
      <c r="F105" s="542" t="s">
        <v>855</v>
      </c>
      <c r="G105" s="542"/>
      <c r="H105" s="542"/>
      <c r="I105" s="542"/>
      <c r="J105" s="542"/>
      <c r="K105" s="542"/>
      <c r="L105" s="542"/>
      <c r="M105" s="542"/>
      <c r="N105" s="542"/>
      <c r="O105" s="542"/>
      <c r="P105" s="542"/>
    </row>
    <row r="106" spans="1:16" ht="27.75" x14ac:dyDescent="0.65">
      <c r="A106" s="35">
        <v>2</v>
      </c>
      <c r="B106" s="31" t="s">
        <v>664</v>
      </c>
      <c r="C106" s="30" t="s">
        <v>511</v>
      </c>
      <c r="D106" s="30" t="s">
        <v>510</v>
      </c>
      <c r="E106" s="33">
        <v>894995</v>
      </c>
      <c r="F106" s="542" t="s">
        <v>855</v>
      </c>
      <c r="G106" s="542"/>
      <c r="H106" s="542"/>
      <c r="I106" s="542"/>
      <c r="J106" s="542"/>
      <c r="K106" s="542"/>
      <c r="L106" s="542"/>
      <c r="M106" s="542"/>
      <c r="N106" s="542"/>
      <c r="O106" s="542"/>
      <c r="P106" s="542"/>
    </row>
    <row r="107" spans="1:16" ht="27.75" x14ac:dyDescent="0.65">
      <c r="A107" s="35">
        <v>3</v>
      </c>
      <c r="B107" s="31" t="s">
        <v>664</v>
      </c>
      <c r="C107" s="30" t="s">
        <v>513</v>
      </c>
      <c r="D107" s="30" t="s">
        <v>512</v>
      </c>
      <c r="E107" s="33">
        <v>999990</v>
      </c>
      <c r="F107" s="542" t="s">
        <v>855</v>
      </c>
      <c r="G107" s="542"/>
      <c r="H107" s="542"/>
      <c r="I107" s="542"/>
      <c r="J107" s="542"/>
      <c r="K107" s="542"/>
      <c r="L107" s="542"/>
      <c r="M107" s="542"/>
      <c r="N107" s="542"/>
      <c r="O107" s="542"/>
      <c r="P107" s="542"/>
    </row>
    <row r="108" spans="1:16" ht="24.75" thickBot="1" x14ac:dyDescent="0.6">
      <c r="C108" s="37" t="s">
        <v>373</v>
      </c>
      <c r="E108" s="39">
        <f>SUM(E105:E107)</f>
        <v>2263985</v>
      </c>
    </row>
    <row r="109" spans="1:16" ht="24.75" thickTop="1" x14ac:dyDescent="0.55000000000000004">
      <c r="B109" s="37" t="s">
        <v>705</v>
      </c>
    </row>
    <row r="110" spans="1:16" ht="27.75" x14ac:dyDescent="0.65">
      <c r="A110" s="35">
        <v>1</v>
      </c>
      <c r="B110" s="31" t="s">
        <v>664</v>
      </c>
      <c r="C110" s="30" t="s">
        <v>514</v>
      </c>
      <c r="D110" s="30" t="s">
        <v>428</v>
      </c>
      <c r="E110" s="33">
        <v>657000</v>
      </c>
      <c r="F110" s="547" t="s">
        <v>725</v>
      </c>
      <c r="G110" s="547"/>
      <c r="H110" s="547"/>
      <c r="I110" s="547"/>
      <c r="J110" s="547"/>
      <c r="K110" s="547"/>
      <c r="L110" s="547"/>
      <c r="M110" s="547"/>
      <c r="N110" s="547"/>
    </row>
    <row r="111" spans="1:16" ht="27.75" x14ac:dyDescent="0.65">
      <c r="A111" s="35">
        <v>2</v>
      </c>
      <c r="B111" s="31" t="s">
        <v>664</v>
      </c>
      <c r="C111" s="30" t="s">
        <v>515</v>
      </c>
      <c r="D111" s="30" t="s">
        <v>428</v>
      </c>
      <c r="E111" s="33">
        <v>464000</v>
      </c>
      <c r="F111" s="543" t="s">
        <v>709</v>
      </c>
      <c r="G111" s="543"/>
      <c r="H111" s="543"/>
      <c r="I111" s="543"/>
      <c r="J111" s="543"/>
      <c r="K111" s="543"/>
      <c r="L111" s="543"/>
      <c r="M111" s="543"/>
      <c r="N111" s="543"/>
    </row>
    <row r="112" spans="1:16" x14ac:dyDescent="0.55000000000000004">
      <c r="A112" s="35">
        <v>3</v>
      </c>
      <c r="B112" s="193" t="s">
        <v>664</v>
      </c>
      <c r="C112" s="144" t="s">
        <v>516</v>
      </c>
      <c r="D112" s="144" t="s">
        <v>428</v>
      </c>
      <c r="E112" s="196">
        <v>38900</v>
      </c>
    </row>
    <row r="113" spans="1:16" x14ac:dyDescent="0.55000000000000004">
      <c r="A113" s="35">
        <v>4</v>
      </c>
      <c r="B113" s="31" t="s">
        <v>664</v>
      </c>
      <c r="C113" s="30" t="s">
        <v>517</v>
      </c>
      <c r="D113" s="30" t="s">
        <v>428</v>
      </c>
      <c r="E113" s="33">
        <v>6800</v>
      </c>
      <c r="F113" s="558" t="s">
        <v>725</v>
      </c>
      <c r="G113" s="558"/>
      <c r="H113" s="558"/>
      <c r="I113" s="558"/>
      <c r="J113" s="558"/>
      <c r="K113" s="558"/>
      <c r="L113" s="558"/>
      <c r="M113" s="558"/>
      <c r="N113" s="558"/>
    </row>
    <row r="114" spans="1:16" x14ac:dyDescent="0.55000000000000004">
      <c r="A114" s="35">
        <v>5</v>
      </c>
      <c r="B114" s="31" t="s">
        <v>664</v>
      </c>
      <c r="C114" s="30" t="s">
        <v>518</v>
      </c>
      <c r="D114" s="30" t="s">
        <v>428</v>
      </c>
      <c r="E114" s="33">
        <v>19800</v>
      </c>
      <c r="F114" s="558" t="s">
        <v>725</v>
      </c>
      <c r="G114" s="558"/>
      <c r="H114" s="558"/>
      <c r="I114" s="558"/>
      <c r="J114" s="558"/>
      <c r="K114" s="558"/>
      <c r="L114" s="558"/>
      <c r="M114" s="558"/>
      <c r="N114" s="558"/>
    </row>
    <row r="115" spans="1:16" x14ac:dyDescent="0.55000000000000004">
      <c r="A115" s="35">
        <v>6</v>
      </c>
      <c r="B115" s="31" t="s">
        <v>664</v>
      </c>
      <c r="C115" s="30" t="s">
        <v>519</v>
      </c>
      <c r="D115" s="30" t="s">
        <v>428</v>
      </c>
      <c r="E115" s="33">
        <v>1296000</v>
      </c>
      <c r="F115" s="555" t="s">
        <v>709</v>
      </c>
      <c r="G115" s="555"/>
      <c r="H115" s="555"/>
      <c r="I115" s="555"/>
      <c r="J115" s="555"/>
      <c r="K115" s="555"/>
      <c r="L115" s="555"/>
      <c r="M115" s="555"/>
      <c r="N115" s="555"/>
    </row>
    <row r="116" spans="1:16" ht="27.75" x14ac:dyDescent="0.65">
      <c r="A116" s="35">
        <v>7</v>
      </c>
      <c r="B116" s="31" t="s">
        <v>664</v>
      </c>
      <c r="C116" s="30" t="s">
        <v>520</v>
      </c>
      <c r="D116" s="30" t="s">
        <v>428</v>
      </c>
      <c r="E116" s="33">
        <v>132000</v>
      </c>
      <c r="F116" s="202" t="s">
        <v>732</v>
      </c>
    </row>
    <row r="117" spans="1:16" ht="27.75" x14ac:dyDescent="0.65">
      <c r="A117" s="35">
        <v>8</v>
      </c>
      <c r="B117" s="31" t="s">
        <v>664</v>
      </c>
      <c r="C117" s="30" t="s">
        <v>521</v>
      </c>
      <c r="D117" s="30" t="s">
        <v>428</v>
      </c>
      <c r="E117" s="33">
        <v>28000</v>
      </c>
      <c r="F117" s="202" t="s">
        <v>732</v>
      </c>
    </row>
    <row r="118" spans="1:16" ht="27.75" x14ac:dyDescent="0.65">
      <c r="A118" s="35">
        <v>9</v>
      </c>
      <c r="B118" s="31" t="s">
        <v>664</v>
      </c>
      <c r="C118" s="30" t="s">
        <v>522</v>
      </c>
      <c r="D118" s="30" t="s">
        <v>428</v>
      </c>
      <c r="E118" s="33">
        <v>170000</v>
      </c>
      <c r="F118" s="202" t="s">
        <v>732</v>
      </c>
    </row>
    <row r="119" spans="1:16" ht="27.75" x14ac:dyDescent="0.65">
      <c r="A119" s="35">
        <v>10</v>
      </c>
      <c r="B119" s="31" t="s">
        <v>664</v>
      </c>
      <c r="C119" s="30" t="s">
        <v>523</v>
      </c>
      <c r="D119" s="30" t="s">
        <v>428</v>
      </c>
      <c r="E119" s="33">
        <v>11500</v>
      </c>
      <c r="F119" s="202" t="s">
        <v>732</v>
      </c>
    </row>
    <row r="120" spans="1:16" ht="27.75" x14ac:dyDescent="0.65">
      <c r="A120" s="35">
        <v>11</v>
      </c>
      <c r="B120" s="31" t="s">
        <v>664</v>
      </c>
      <c r="C120" s="30" t="s">
        <v>515</v>
      </c>
      <c r="D120" s="30" t="s">
        <v>428</v>
      </c>
      <c r="E120" s="33">
        <v>684800</v>
      </c>
      <c r="F120" s="542" t="s">
        <v>760</v>
      </c>
      <c r="G120" s="542"/>
      <c r="H120" s="542"/>
      <c r="I120" s="542"/>
      <c r="J120" s="542"/>
      <c r="K120" s="542"/>
      <c r="L120" s="542"/>
      <c r="M120" s="542"/>
      <c r="N120" s="542"/>
      <c r="O120" s="542"/>
      <c r="P120" s="542"/>
    </row>
    <row r="121" spans="1:16" ht="27.75" x14ac:dyDescent="0.65">
      <c r="A121" s="35">
        <v>12</v>
      </c>
      <c r="B121" s="31" t="s">
        <v>664</v>
      </c>
      <c r="C121" s="30" t="s">
        <v>524</v>
      </c>
      <c r="D121" s="30" t="s">
        <v>428</v>
      </c>
      <c r="E121" s="33">
        <v>499000</v>
      </c>
      <c r="F121" s="542" t="s">
        <v>791</v>
      </c>
      <c r="G121" s="542"/>
      <c r="H121" s="542"/>
      <c r="I121" s="542"/>
      <c r="J121" s="542"/>
      <c r="K121" s="542"/>
      <c r="L121" s="542"/>
      <c r="M121" s="542"/>
      <c r="N121" s="542"/>
      <c r="O121" s="542"/>
      <c r="P121" s="542"/>
    </row>
    <row r="122" spans="1:16" ht="27.75" x14ac:dyDescent="0.65">
      <c r="A122" s="35">
        <v>13</v>
      </c>
      <c r="B122" s="31" t="s">
        <v>664</v>
      </c>
      <c r="C122" s="30" t="s">
        <v>525</v>
      </c>
      <c r="D122" s="30" t="s">
        <v>428</v>
      </c>
      <c r="E122" s="33">
        <v>106000</v>
      </c>
      <c r="F122" s="542" t="s">
        <v>776</v>
      </c>
      <c r="G122" s="542"/>
      <c r="H122" s="542"/>
      <c r="I122" s="542"/>
      <c r="J122" s="542"/>
      <c r="K122" s="542"/>
      <c r="L122" s="542"/>
      <c r="M122" s="542"/>
      <c r="N122" s="542"/>
      <c r="O122" s="542"/>
      <c r="P122" s="542"/>
    </row>
    <row r="123" spans="1:16" ht="27.75" x14ac:dyDescent="0.65">
      <c r="A123" s="35">
        <v>14</v>
      </c>
      <c r="B123" s="31" t="s">
        <v>664</v>
      </c>
      <c r="C123" s="30" t="s">
        <v>526</v>
      </c>
      <c r="D123" s="30" t="s">
        <v>428</v>
      </c>
      <c r="E123" s="33">
        <v>99000</v>
      </c>
      <c r="F123" s="542" t="s">
        <v>776</v>
      </c>
      <c r="G123" s="542"/>
      <c r="H123" s="542"/>
      <c r="I123" s="542"/>
      <c r="J123" s="542"/>
      <c r="K123" s="542"/>
      <c r="L123" s="542"/>
      <c r="M123" s="542"/>
      <c r="N123" s="542"/>
      <c r="O123" s="542"/>
      <c r="P123" s="542"/>
    </row>
    <row r="124" spans="1:16" ht="27.75" x14ac:dyDescent="0.65">
      <c r="A124" s="35">
        <v>15</v>
      </c>
      <c r="B124" s="31" t="s">
        <v>664</v>
      </c>
      <c r="C124" s="30" t="s">
        <v>524</v>
      </c>
      <c r="D124" s="30" t="s">
        <v>428</v>
      </c>
      <c r="E124" s="33">
        <v>400000</v>
      </c>
      <c r="F124" s="546" t="s">
        <v>751</v>
      </c>
      <c r="G124" s="546"/>
      <c r="H124" s="546"/>
      <c r="I124" s="546"/>
      <c r="J124" s="546"/>
      <c r="K124" s="546"/>
      <c r="L124" s="546"/>
      <c r="M124" s="546"/>
      <c r="N124" s="546"/>
      <c r="O124" s="546"/>
      <c r="P124" s="546"/>
    </row>
    <row r="125" spans="1:16" ht="27.75" x14ac:dyDescent="0.65">
      <c r="A125" s="35">
        <v>16</v>
      </c>
      <c r="B125" s="31" t="s">
        <v>664</v>
      </c>
      <c r="C125" s="30" t="s">
        <v>527</v>
      </c>
      <c r="D125" s="30" t="s">
        <v>428</v>
      </c>
      <c r="E125" s="33">
        <v>200000</v>
      </c>
      <c r="F125" s="546" t="s">
        <v>751</v>
      </c>
      <c r="G125" s="546"/>
      <c r="H125" s="546"/>
      <c r="I125" s="546"/>
      <c r="J125" s="546"/>
      <c r="K125" s="546"/>
      <c r="L125" s="546"/>
      <c r="M125" s="546"/>
      <c r="N125" s="546"/>
      <c r="O125" s="546"/>
      <c r="P125" s="546"/>
    </row>
    <row r="126" spans="1:16" ht="27.75" x14ac:dyDescent="0.65">
      <c r="A126" s="35">
        <v>17</v>
      </c>
      <c r="B126" s="31" t="s">
        <v>664</v>
      </c>
      <c r="C126" s="30" t="s">
        <v>528</v>
      </c>
      <c r="D126" s="30" t="s">
        <v>428</v>
      </c>
      <c r="E126" s="33">
        <v>50000</v>
      </c>
      <c r="F126" s="546" t="s">
        <v>751</v>
      </c>
      <c r="G126" s="546"/>
      <c r="H126" s="546"/>
      <c r="I126" s="546"/>
      <c r="J126" s="546"/>
      <c r="K126" s="546"/>
      <c r="L126" s="546"/>
      <c r="M126" s="546"/>
      <c r="N126" s="546"/>
      <c r="O126" s="546"/>
      <c r="P126" s="546"/>
    </row>
    <row r="127" spans="1:16" x14ac:dyDescent="0.55000000000000004">
      <c r="A127" s="35">
        <v>18</v>
      </c>
      <c r="B127" s="31" t="s">
        <v>664</v>
      </c>
      <c r="C127" s="30" t="s">
        <v>529</v>
      </c>
      <c r="D127" s="30" t="s">
        <v>428</v>
      </c>
      <c r="E127" s="33">
        <v>144000</v>
      </c>
      <c r="F127" s="545" t="s">
        <v>792</v>
      </c>
      <c r="G127" s="545"/>
      <c r="H127" s="545"/>
      <c r="I127" s="545"/>
      <c r="J127" s="545"/>
      <c r="K127" s="545"/>
      <c r="L127" s="545"/>
      <c r="M127" s="545"/>
      <c r="N127" s="545"/>
      <c r="O127" s="545"/>
      <c r="P127" s="545"/>
    </row>
    <row r="128" spans="1:16" ht="27.75" x14ac:dyDescent="0.65">
      <c r="A128" s="35">
        <v>19</v>
      </c>
      <c r="B128" s="31" t="s">
        <v>664</v>
      </c>
      <c r="C128" s="30" t="s">
        <v>530</v>
      </c>
      <c r="D128" s="30" t="s">
        <v>428</v>
      </c>
      <c r="E128" s="33">
        <v>30000</v>
      </c>
      <c r="F128" s="542" t="s">
        <v>764</v>
      </c>
      <c r="G128" s="542"/>
      <c r="H128" s="542"/>
      <c r="I128" s="542"/>
      <c r="J128" s="542"/>
      <c r="K128" s="542"/>
      <c r="L128" s="542"/>
      <c r="M128" s="542"/>
      <c r="N128" s="542"/>
      <c r="O128" s="542"/>
      <c r="P128" s="542"/>
    </row>
    <row r="129" spans="1:16" ht="27.75" x14ac:dyDescent="0.65">
      <c r="A129" s="35">
        <v>20</v>
      </c>
      <c r="B129" s="31" t="s">
        <v>664</v>
      </c>
      <c r="C129" s="30" t="s">
        <v>531</v>
      </c>
      <c r="D129" s="30" t="s">
        <v>428</v>
      </c>
      <c r="E129" s="33">
        <v>15000</v>
      </c>
      <c r="F129" s="548" t="s">
        <v>786</v>
      </c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</row>
    <row r="130" spans="1:16" ht="27.75" x14ac:dyDescent="0.65">
      <c r="A130" s="35">
        <v>21</v>
      </c>
      <c r="B130" s="31" t="s">
        <v>664</v>
      </c>
      <c r="C130" s="30" t="s">
        <v>532</v>
      </c>
      <c r="D130" s="30" t="s">
        <v>428</v>
      </c>
      <c r="E130" s="33">
        <v>16000</v>
      </c>
      <c r="F130" s="548" t="s">
        <v>786</v>
      </c>
      <c r="G130" s="548"/>
      <c r="H130" s="548"/>
      <c r="I130" s="548"/>
      <c r="J130" s="548"/>
      <c r="K130" s="548"/>
      <c r="L130" s="548"/>
      <c r="M130" s="548"/>
      <c r="N130" s="548"/>
      <c r="O130" s="548"/>
      <c r="P130" s="548"/>
    </row>
    <row r="131" spans="1:16" ht="27.75" x14ac:dyDescent="0.65">
      <c r="A131" s="35">
        <v>22</v>
      </c>
      <c r="B131" s="31" t="s">
        <v>666</v>
      </c>
      <c r="C131" s="30" t="s">
        <v>606</v>
      </c>
      <c r="D131" s="30" t="s">
        <v>428</v>
      </c>
      <c r="E131" s="33">
        <v>40000</v>
      </c>
      <c r="F131" s="202" t="s">
        <v>732</v>
      </c>
    </row>
    <row r="132" spans="1:16" ht="27.75" x14ac:dyDescent="0.65">
      <c r="A132" s="35">
        <v>23</v>
      </c>
      <c r="B132" s="31" t="s">
        <v>666</v>
      </c>
      <c r="C132" s="30" t="s">
        <v>607</v>
      </c>
      <c r="D132" s="30" t="s">
        <v>428</v>
      </c>
      <c r="E132" s="33">
        <v>9000</v>
      </c>
      <c r="F132" s="202" t="s">
        <v>732</v>
      </c>
    </row>
    <row r="133" spans="1:16" ht="27.75" x14ac:dyDescent="0.65">
      <c r="A133" s="35">
        <v>24</v>
      </c>
      <c r="B133" s="31" t="s">
        <v>666</v>
      </c>
      <c r="C133" s="30" t="s">
        <v>608</v>
      </c>
      <c r="D133" s="30" t="s">
        <v>428</v>
      </c>
      <c r="E133" s="33">
        <v>11000</v>
      </c>
      <c r="F133" s="202" t="s">
        <v>732</v>
      </c>
    </row>
    <row r="134" spans="1:16" ht="27.75" x14ac:dyDescent="0.65">
      <c r="A134" s="35">
        <v>25</v>
      </c>
      <c r="B134" s="31" t="s">
        <v>666</v>
      </c>
      <c r="C134" s="30" t="s">
        <v>609</v>
      </c>
      <c r="D134" s="30" t="s">
        <v>428</v>
      </c>
      <c r="E134" s="33">
        <v>8000</v>
      </c>
      <c r="F134" s="202" t="s">
        <v>732</v>
      </c>
    </row>
    <row r="135" spans="1:16" ht="27.75" x14ac:dyDescent="0.65">
      <c r="A135" s="35">
        <v>26</v>
      </c>
      <c r="B135" s="31" t="s">
        <v>666</v>
      </c>
      <c r="C135" s="30" t="s">
        <v>610</v>
      </c>
      <c r="D135" s="30" t="s">
        <v>428</v>
      </c>
      <c r="E135" s="33">
        <v>5900</v>
      </c>
      <c r="F135" s="548" t="s">
        <v>786</v>
      </c>
      <c r="G135" s="548"/>
      <c r="H135" s="548"/>
      <c r="I135" s="548"/>
      <c r="J135" s="548"/>
      <c r="K135" s="548"/>
      <c r="L135" s="548"/>
      <c r="M135" s="548"/>
      <c r="N135" s="548"/>
      <c r="O135" s="548"/>
      <c r="P135" s="548"/>
    </row>
    <row r="136" spans="1:16" ht="27.75" x14ac:dyDescent="0.65">
      <c r="A136" s="35">
        <v>27</v>
      </c>
      <c r="B136" s="31" t="s">
        <v>668</v>
      </c>
      <c r="C136" s="30" t="s">
        <v>630</v>
      </c>
      <c r="D136" s="30" t="s">
        <v>428</v>
      </c>
      <c r="E136" s="33">
        <v>21500</v>
      </c>
      <c r="F136" s="202" t="s">
        <v>732</v>
      </c>
    </row>
    <row r="137" spans="1:16" ht="27.75" x14ac:dyDescent="0.65">
      <c r="A137" s="35">
        <v>28</v>
      </c>
      <c r="B137" s="31" t="s">
        <v>670</v>
      </c>
      <c r="C137" s="30" t="s">
        <v>649</v>
      </c>
      <c r="D137" s="30" t="s">
        <v>428</v>
      </c>
      <c r="E137" s="33">
        <v>13000</v>
      </c>
      <c r="F137" s="202" t="s">
        <v>732</v>
      </c>
    </row>
    <row r="138" spans="1:16" ht="27.75" x14ac:dyDescent="0.65">
      <c r="A138" s="35">
        <v>29</v>
      </c>
      <c r="B138" s="31" t="s">
        <v>671</v>
      </c>
      <c r="C138" s="30" t="s">
        <v>656</v>
      </c>
      <c r="D138" s="30" t="s">
        <v>428</v>
      </c>
      <c r="E138" s="33">
        <v>10000</v>
      </c>
      <c r="F138" s="202" t="s">
        <v>732</v>
      </c>
    </row>
    <row r="139" spans="1:16" ht="27.75" x14ac:dyDescent="0.65">
      <c r="A139" s="35">
        <v>30</v>
      </c>
      <c r="B139" s="31" t="s">
        <v>671</v>
      </c>
      <c r="C139" s="30" t="s">
        <v>658</v>
      </c>
      <c r="D139" s="30" t="s">
        <v>428</v>
      </c>
      <c r="E139" s="33">
        <v>7500</v>
      </c>
      <c r="F139" s="202" t="s">
        <v>732</v>
      </c>
    </row>
    <row r="140" spans="1:16" ht="27.75" x14ac:dyDescent="0.65">
      <c r="A140" s="35">
        <v>31</v>
      </c>
      <c r="B140" s="31" t="s">
        <v>665</v>
      </c>
      <c r="C140" s="118" t="s">
        <v>572</v>
      </c>
      <c r="D140" s="30" t="s">
        <v>428</v>
      </c>
      <c r="E140" s="33">
        <v>10790</v>
      </c>
      <c r="F140" s="202" t="s">
        <v>732</v>
      </c>
    </row>
    <row r="141" spans="1:16" ht="27.75" x14ac:dyDescent="0.65">
      <c r="A141" s="35">
        <v>32</v>
      </c>
      <c r="B141" s="31" t="s">
        <v>665</v>
      </c>
      <c r="C141" s="137" t="s">
        <v>576</v>
      </c>
      <c r="D141" s="30" t="s">
        <v>428</v>
      </c>
      <c r="E141" s="33">
        <v>34360</v>
      </c>
      <c r="F141" s="547" t="s">
        <v>725</v>
      </c>
      <c r="G141" s="547"/>
      <c r="H141" s="547"/>
      <c r="I141" s="547"/>
      <c r="J141" s="547"/>
      <c r="K141" s="547"/>
      <c r="L141" s="547"/>
      <c r="M141" s="547"/>
      <c r="N141" s="547"/>
    </row>
    <row r="142" spans="1:16" ht="27.75" x14ac:dyDescent="0.65">
      <c r="A142" s="35">
        <v>33</v>
      </c>
      <c r="B142" s="31" t="s">
        <v>665</v>
      </c>
      <c r="C142" s="137" t="s">
        <v>577</v>
      </c>
      <c r="D142" s="30" t="s">
        <v>428</v>
      </c>
      <c r="E142" s="33">
        <v>5190</v>
      </c>
      <c r="F142" s="547" t="s">
        <v>725</v>
      </c>
      <c r="G142" s="547"/>
      <c r="H142" s="547"/>
      <c r="I142" s="547"/>
      <c r="J142" s="547"/>
      <c r="K142" s="547"/>
      <c r="L142" s="547"/>
      <c r="M142" s="547"/>
      <c r="N142" s="547"/>
    </row>
    <row r="143" spans="1:16" ht="27.75" x14ac:dyDescent="0.65">
      <c r="A143" s="35">
        <v>34</v>
      </c>
      <c r="B143" s="31" t="s">
        <v>665</v>
      </c>
      <c r="C143" s="120" t="s">
        <v>573</v>
      </c>
      <c r="D143" s="30" t="s">
        <v>428</v>
      </c>
      <c r="E143" s="33">
        <v>29900</v>
      </c>
      <c r="F143" s="544" t="s">
        <v>748</v>
      </c>
      <c r="G143" s="544"/>
      <c r="H143" s="544"/>
      <c r="I143" s="544"/>
      <c r="J143" s="544"/>
      <c r="K143" s="544"/>
      <c r="L143" s="544"/>
      <c r="M143" s="544"/>
      <c r="N143" s="544"/>
    </row>
    <row r="144" spans="1:16" ht="27.75" x14ac:dyDescent="0.65">
      <c r="A144" s="35">
        <v>35</v>
      </c>
      <c r="B144" s="31" t="s">
        <v>665</v>
      </c>
      <c r="C144" s="120" t="s">
        <v>580</v>
      </c>
      <c r="D144" s="30" t="s">
        <v>428</v>
      </c>
      <c r="E144" s="1">
        <v>100000</v>
      </c>
      <c r="F144" s="546" t="s">
        <v>751</v>
      </c>
      <c r="G144" s="546"/>
      <c r="H144" s="546"/>
      <c r="I144" s="546"/>
      <c r="J144" s="546"/>
      <c r="K144" s="546"/>
      <c r="L144" s="546"/>
      <c r="M144" s="546"/>
      <c r="N144" s="546"/>
      <c r="O144" s="546"/>
      <c r="P144" s="546"/>
    </row>
    <row r="145" spans="1:16" ht="27.75" x14ac:dyDescent="0.65">
      <c r="A145" s="35">
        <v>36</v>
      </c>
      <c r="B145" s="31" t="s">
        <v>665</v>
      </c>
      <c r="C145" s="120" t="s">
        <v>581</v>
      </c>
      <c r="D145" s="30" t="s">
        <v>428</v>
      </c>
      <c r="E145" s="1">
        <v>29900</v>
      </c>
      <c r="F145" s="546" t="s">
        <v>751</v>
      </c>
      <c r="G145" s="546"/>
      <c r="H145" s="546"/>
      <c r="I145" s="546"/>
      <c r="J145" s="546"/>
      <c r="K145" s="546"/>
      <c r="L145" s="546"/>
      <c r="M145" s="546"/>
      <c r="N145" s="546"/>
      <c r="O145" s="546"/>
      <c r="P145" s="546"/>
    </row>
    <row r="146" spans="1:16" x14ac:dyDescent="0.55000000000000004">
      <c r="A146" s="35">
        <v>37</v>
      </c>
      <c r="B146" s="31" t="s">
        <v>665</v>
      </c>
      <c r="C146" s="120" t="s">
        <v>579</v>
      </c>
      <c r="D146" s="30" t="s">
        <v>428</v>
      </c>
      <c r="E146" s="1">
        <v>104970</v>
      </c>
      <c r="F146" s="545" t="s">
        <v>761</v>
      </c>
      <c r="G146" s="545"/>
      <c r="H146" s="545"/>
      <c r="I146" s="545"/>
      <c r="J146" s="545"/>
      <c r="K146" s="545"/>
      <c r="L146" s="545"/>
      <c r="M146" s="545"/>
      <c r="N146" s="545"/>
      <c r="O146" s="545"/>
      <c r="P146" s="545"/>
    </row>
    <row r="147" spans="1:16" x14ac:dyDescent="0.55000000000000004">
      <c r="A147" s="35">
        <v>38</v>
      </c>
      <c r="B147" s="31" t="s">
        <v>665</v>
      </c>
      <c r="C147" s="120" t="s">
        <v>583</v>
      </c>
      <c r="D147" s="30" t="s">
        <v>428</v>
      </c>
      <c r="E147" s="1">
        <v>114990</v>
      </c>
      <c r="F147" s="545" t="s">
        <v>761</v>
      </c>
      <c r="G147" s="545"/>
      <c r="H147" s="545"/>
      <c r="I147" s="545"/>
      <c r="J147" s="545"/>
      <c r="K147" s="545"/>
      <c r="L147" s="545"/>
      <c r="M147" s="545"/>
      <c r="N147" s="545"/>
      <c r="O147" s="545"/>
      <c r="P147" s="545"/>
    </row>
    <row r="148" spans="1:16" ht="27.75" x14ac:dyDescent="0.65">
      <c r="A148" s="35">
        <v>39</v>
      </c>
      <c r="B148" s="31" t="s">
        <v>665</v>
      </c>
      <c r="C148" s="120" t="s">
        <v>586</v>
      </c>
      <c r="D148" s="30" t="s">
        <v>428</v>
      </c>
      <c r="E148" s="1">
        <v>37365</v>
      </c>
      <c r="F148" s="542" t="s">
        <v>778</v>
      </c>
      <c r="G148" s="542"/>
      <c r="H148" s="542"/>
      <c r="I148" s="542"/>
      <c r="J148" s="542"/>
      <c r="K148" s="542"/>
      <c r="L148" s="542"/>
      <c r="M148" s="542"/>
      <c r="N148" s="542"/>
      <c r="O148" s="542"/>
      <c r="P148" s="542"/>
    </row>
    <row r="149" spans="1:16" ht="27.75" x14ac:dyDescent="0.65">
      <c r="A149" s="35">
        <v>40</v>
      </c>
      <c r="B149" s="31" t="s">
        <v>665</v>
      </c>
      <c r="C149" s="120" t="s">
        <v>582</v>
      </c>
      <c r="D149" s="30" t="s">
        <v>428</v>
      </c>
      <c r="E149" s="1">
        <v>30300</v>
      </c>
      <c r="F149" s="548" t="s">
        <v>786</v>
      </c>
      <c r="G149" s="548"/>
      <c r="H149" s="548"/>
      <c r="I149" s="548"/>
      <c r="J149" s="548"/>
      <c r="K149" s="548"/>
      <c r="L149" s="548"/>
      <c r="M149" s="548"/>
      <c r="N149" s="548"/>
      <c r="O149" s="548"/>
      <c r="P149" s="548"/>
    </row>
    <row r="150" spans="1:16" ht="24.75" thickBot="1" x14ac:dyDescent="0.6">
      <c r="C150" s="37" t="s">
        <v>373</v>
      </c>
      <c r="E150" s="39">
        <f>SUM(E110:E149)</f>
        <v>5691465</v>
      </c>
    </row>
    <row r="151" spans="1:16" ht="24.75" thickTop="1" x14ac:dyDescent="0.55000000000000004">
      <c r="B151" s="37" t="s">
        <v>706</v>
      </c>
      <c r="E151" s="34"/>
    </row>
    <row r="152" spans="1:16" ht="27.75" x14ac:dyDescent="0.65">
      <c r="A152" s="35">
        <v>1</v>
      </c>
      <c r="B152" s="31" t="s">
        <v>664</v>
      </c>
      <c r="C152" s="30" t="s">
        <v>534</v>
      </c>
      <c r="D152" s="30" t="s">
        <v>533</v>
      </c>
      <c r="E152" s="33">
        <v>72000</v>
      </c>
      <c r="F152" s="544" t="s">
        <v>853</v>
      </c>
      <c r="G152" s="544"/>
      <c r="H152" s="544"/>
      <c r="I152" s="544"/>
      <c r="J152" s="544"/>
      <c r="K152" s="544"/>
      <c r="L152" s="544"/>
      <c r="M152" s="544"/>
    </row>
    <row r="153" spans="1:16" ht="27.75" x14ac:dyDescent="0.65">
      <c r="A153" s="35">
        <v>2</v>
      </c>
      <c r="B153" s="31" t="s">
        <v>664</v>
      </c>
      <c r="C153" s="30" t="s">
        <v>534</v>
      </c>
      <c r="D153" s="30" t="s">
        <v>533</v>
      </c>
      <c r="E153" s="33">
        <v>72000</v>
      </c>
      <c r="F153" s="544" t="s">
        <v>853</v>
      </c>
      <c r="G153" s="544"/>
      <c r="H153" s="544"/>
      <c r="I153" s="544"/>
      <c r="J153" s="544"/>
      <c r="K153" s="544"/>
      <c r="L153" s="544"/>
      <c r="M153" s="544"/>
    </row>
    <row r="154" spans="1:16" ht="27.75" x14ac:dyDescent="0.65">
      <c r="A154" s="35">
        <v>3</v>
      </c>
      <c r="B154" s="31" t="s">
        <v>664</v>
      </c>
      <c r="C154" s="30" t="s">
        <v>534</v>
      </c>
      <c r="D154" s="30" t="s">
        <v>533</v>
      </c>
      <c r="E154" s="33">
        <v>72000</v>
      </c>
      <c r="F154" s="544" t="s">
        <v>853</v>
      </c>
      <c r="G154" s="544"/>
      <c r="H154" s="544"/>
      <c r="I154" s="544"/>
      <c r="J154" s="544"/>
      <c r="K154" s="544"/>
      <c r="L154" s="544"/>
      <c r="M154" s="544"/>
    </row>
    <row r="155" spans="1:16" ht="27.75" x14ac:dyDescent="0.65">
      <c r="A155" s="35">
        <v>4</v>
      </c>
      <c r="B155" s="31" t="s">
        <v>664</v>
      </c>
      <c r="C155" s="30" t="s">
        <v>534</v>
      </c>
      <c r="D155" s="30" t="s">
        <v>533</v>
      </c>
      <c r="E155" s="33">
        <v>72000</v>
      </c>
      <c r="F155" s="544" t="s">
        <v>853</v>
      </c>
      <c r="G155" s="544"/>
      <c r="H155" s="544"/>
      <c r="I155" s="544"/>
      <c r="J155" s="544"/>
      <c r="K155" s="544"/>
      <c r="L155" s="544"/>
      <c r="M155" s="544"/>
    </row>
    <row r="156" spans="1:16" ht="27.75" x14ac:dyDescent="0.65">
      <c r="A156" s="35">
        <v>5</v>
      </c>
      <c r="B156" s="31" t="s">
        <v>664</v>
      </c>
      <c r="C156" s="30" t="s">
        <v>534</v>
      </c>
      <c r="D156" s="30" t="s">
        <v>533</v>
      </c>
      <c r="E156" s="33">
        <v>72000</v>
      </c>
      <c r="F156" s="544" t="s">
        <v>853</v>
      </c>
      <c r="G156" s="544"/>
      <c r="H156" s="544"/>
      <c r="I156" s="544"/>
      <c r="J156" s="544"/>
      <c r="K156" s="544"/>
      <c r="L156" s="544"/>
      <c r="M156" s="544"/>
    </row>
    <row r="157" spans="1:16" ht="27.75" x14ac:dyDescent="0.65">
      <c r="A157" s="35">
        <v>6</v>
      </c>
      <c r="B157" s="31" t="s">
        <v>664</v>
      </c>
      <c r="C157" s="30" t="s">
        <v>535</v>
      </c>
      <c r="D157" s="30" t="s">
        <v>533</v>
      </c>
      <c r="E157" s="33">
        <v>31200</v>
      </c>
      <c r="F157" s="544" t="s">
        <v>853</v>
      </c>
      <c r="G157" s="544"/>
      <c r="H157" s="544"/>
      <c r="I157" s="544"/>
      <c r="J157" s="544"/>
      <c r="K157" s="544"/>
      <c r="L157" s="544"/>
      <c r="M157" s="544"/>
    </row>
    <row r="158" spans="1:16" ht="27.75" x14ac:dyDescent="0.65">
      <c r="A158" s="35">
        <v>7</v>
      </c>
      <c r="B158" s="31" t="s">
        <v>664</v>
      </c>
      <c r="C158" s="30" t="s">
        <v>535</v>
      </c>
      <c r="D158" s="30" t="s">
        <v>533</v>
      </c>
      <c r="E158" s="33">
        <v>46800</v>
      </c>
      <c r="F158" s="544" t="s">
        <v>853</v>
      </c>
      <c r="G158" s="544"/>
      <c r="H158" s="544"/>
      <c r="I158" s="544"/>
      <c r="J158" s="544"/>
      <c r="K158" s="544"/>
      <c r="L158" s="544"/>
      <c r="M158" s="544"/>
    </row>
    <row r="159" spans="1:16" ht="27.75" x14ac:dyDescent="0.65">
      <c r="A159" s="35">
        <v>8</v>
      </c>
      <c r="B159" s="31" t="s">
        <v>664</v>
      </c>
      <c r="C159" s="30" t="s">
        <v>535</v>
      </c>
      <c r="D159" s="30" t="s">
        <v>533</v>
      </c>
      <c r="E159" s="33">
        <v>31200</v>
      </c>
      <c r="F159" s="544" t="s">
        <v>853</v>
      </c>
      <c r="G159" s="544"/>
      <c r="H159" s="544"/>
      <c r="I159" s="544"/>
      <c r="J159" s="544"/>
      <c r="K159" s="544"/>
      <c r="L159" s="544"/>
      <c r="M159" s="544"/>
    </row>
    <row r="160" spans="1:16" ht="27.75" x14ac:dyDescent="0.65">
      <c r="A160" s="35">
        <v>9</v>
      </c>
      <c r="B160" s="31" t="s">
        <v>664</v>
      </c>
      <c r="C160" s="30" t="s">
        <v>535</v>
      </c>
      <c r="D160" s="30" t="s">
        <v>533</v>
      </c>
      <c r="E160" s="33">
        <v>46800</v>
      </c>
      <c r="F160" s="544" t="s">
        <v>853</v>
      </c>
      <c r="G160" s="544"/>
      <c r="H160" s="544"/>
      <c r="I160" s="544"/>
      <c r="J160" s="544"/>
      <c r="K160" s="544"/>
      <c r="L160" s="544"/>
      <c r="M160" s="544"/>
    </row>
    <row r="161" spans="1:16" ht="27.75" x14ac:dyDescent="0.65">
      <c r="A161" s="35">
        <v>10</v>
      </c>
      <c r="B161" s="31" t="s">
        <v>664</v>
      </c>
      <c r="C161" s="30" t="s">
        <v>535</v>
      </c>
      <c r="D161" s="30" t="s">
        <v>533</v>
      </c>
      <c r="E161" s="33">
        <v>31200</v>
      </c>
      <c r="F161" s="544" t="s">
        <v>853</v>
      </c>
      <c r="G161" s="544"/>
      <c r="H161" s="544"/>
      <c r="I161" s="544"/>
      <c r="J161" s="544"/>
      <c r="K161" s="544"/>
      <c r="L161" s="544"/>
      <c r="M161" s="544"/>
    </row>
    <row r="162" spans="1:16" ht="27.75" x14ac:dyDescent="0.65">
      <c r="A162" s="35">
        <v>11</v>
      </c>
      <c r="B162" s="31" t="s">
        <v>664</v>
      </c>
      <c r="C162" s="30" t="s">
        <v>535</v>
      </c>
      <c r="D162" s="30" t="s">
        <v>533</v>
      </c>
      <c r="E162" s="33">
        <v>46800</v>
      </c>
      <c r="F162" s="544" t="s">
        <v>853</v>
      </c>
      <c r="G162" s="544"/>
      <c r="H162" s="544"/>
      <c r="I162" s="544"/>
      <c r="J162" s="544"/>
      <c r="K162" s="544"/>
      <c r="L162" s="544"/>
      <c r="M162" s="544"/>
    </row>
    <row r="163" spans="1:16" x14ac:dyDescent="0.55000000000000004">
      <c r="A163" s="35">
        <v>12</v>
      </c>
      <c r="B163" s="31" t="s">
        <v>870</v>
      </c>
      <c r="C163" s="30" t="s">
        <v>681</v>
      </c>
      <c r="D163" s="30" t="s">
        <v>435</v>
      </c>
      <c r="E163" s="33">
        <v>10000</v>
      </c>
      <c r="F163" s="31">
        <v>2564</v>
      </c>
    </row>
    <row r="164" spans="1:16" x14ac:dyDescent="0.55000000000000004">
      <c r="A164" s="35">
        <v>13</v>
      </c>
      <c r="B164" s="31" t="s">
        <v>870</v>
      </c>
      <c r="C164" s="30" t="s">
        <v>681</v>
      </c>
      <c r="D164" s="30" t="s">
        <v>435</v>
      </c>
      <c r="E164" s="33">
        <v>10000</v>
      </c>
      <c r="F164" s="31">
        <v>2564</v>
      </c>
    </row>
    <row r="165" spans="1:16" x14ac:dyDescent="0.55000000000000004">
      <c r="A165" s="35">
        <v>14</v>
      </c>
      <c r="B165" s="31" t="s">
        <v>870</v>
      </c>
      <c r="C165" s="30" t="s">
        <v>682</v>
      </c>
      <c r="D165" s="30" t="s">
        <v>435</v>
      </c>
      <c r="E165" s="33">
        <v>45000</v>
      </c>
      <c r="F165" s="31">
        <v>2564</v>
      </c>
    </row>
    <row r="166" spans="1:16" ht="27.75" x14ac:dyDescent="0.65">
      <c r="A166" s="35">
        <v>15</v>
      </c>
      <c r="B166" s="31" t="s">
        <v>666</v>
      </c>
      <c r="C166" s="30" t="s">
        <v>611</v>
      </c>
      <c r="D166" s="30" t="s">
        <v>241</v>
      </c>
      <c r="E166" s="33">
        <v>16050</v>
      </c>
      <c r="F166" s="542" t="s">
        <v>862</v>
      </c>
      <c r="G166" s="542"/>
      <c r="H166" s="542"/>
      <c r="I166" s="542"/>
      <c r="J166" s="542"/>
      <c r="K166" s="542"/>
      <c r="L166" s="542"/>
      <c r="M166" s="542"/>
      <c r="N166" s="542"/>
      <c r="O166" s="542"/>
      <c r="P166" s="542"/>
    </row>
    <row r="167" spans="1:16" ht="27.75" x14ac:dyDescent="0.65">
      <c r="A167" s="35">
        <v>16</v>
      </c>
      <c r="B167" s="31" t="s">
        <v>666</v>
      </c>
      <c r="C167" s="30" t="s">
        <v>611</v>
      </c>
      <c r="D167" s="30" t="s">
        <v>241</v>
      </c>
      <c r="E167" s="33">
        <v>16050</v>
      </c>
      <c r="F167" s="542" t="s">
        <v>862</v>
      </c>
      <c r="G167" s="542"/>
      <c r="H167" s="542"/>
      <c r="I167" s="542"/>
      <c r="J167" s="542"/>
      <c r="K167" s="542"/>
      <c r="L167" s="542"/>
      <c r="M167" s="542"/>
      <c r="N167" s="542"/>
      <c r="O167" s="542"/>
      <c r="P167" s="542"/>
    </row>
    <row r="168" spans="1:16" ht="27.75" x14ac:dyDescent="0.65">
      <c r="A168" s="35">
        <v>17</v>
      </c>
      <c r="B168" s="31" t="s">
        <v>666</v>
      </c>
      <c r="C168" s="30" t="s">
        <v>611</v>
      </c>
      <c r="D168" s="30" t="s">
        <v>241</v>
      </c>
      <c r="E168" s="33">
        <v>16050</v>
      </c>
      <c r="F168" s="542" t="s">
        <v>862</v>
      </c>
      <c r="G168" s="542"/>
      <c r="H168" s="542"/>
      <c r="I168" s="542"/>
      <c r="J168" s="542"/>
      <c r="K168" s="542"/>
      <c r="L168" s="542"/>
      <c r="M168" s="542"/>
      <c r="N168" s="542"/>
      <c r="O168" s="542"/>
      <c r="P168" s="542"/>
    </row>
    <row r="169" spans="1:16" ht="27.75" x14ac:dyDescent="0.65">
      <c r="A169" s="35">
        <v>18</v>
      </c>
      <c r="B169" s="31" t="s">
        <v>666</v>
      </c>
      <c r="C169" s="30" t="s">
        <v>611</v>
      </c>
      <c r="D169" s="30" t="s">
        <v>241</v>
      </c>
      <c r="E169" s="33">
        <v>16050</v>
      </c>
      <c r="F169" s="542" t="s">
        <v>862</v>
      </c>
      <c r="G169" s="542"/>
      <c r="H169" s="542"/>
      <c r="I169" s="542"/>
      <c r="J169" s="542"/>
      <c r="K169" s="542"/>
      <c r="L169" s="542"/>
      <c r="M169" s="542"/>
      <c r="N169" s="542"/>
      <c r="O169" s="542"/>
      <c r="P169" s="542"/>
    </row>
    <row r="170" spans="1:16" ht="27.75" x14ac:dyDescent="0.65">
      <c r="A170" s="35">
        <v>19</v>
      </c>
      <c r="B170" s="31" t="s">
        <v>666</v>
      </c>
      <c r="C170" s="30" t="s">
        <v>611</v>
      </c>
      <c r="D170" s="30" t="s">
        <v>241</v>
      </c>
      <c r="E170" s="33">
        <v>16050</v>
      </c>
      <c r="F170" s="542" t="s">
        <v>862</v>
      </c>
      <c r="G170" s="542"/>
      <c r="H170" s="542"/>
      <c r="I170" s="542"/>
      <c r="J170" s="542"/>
      <c r="K170" s="542"/>
      <c r="L170" s="542"/>
      <c r="M170" s="542"/>
      <c r="N170" s="542"/>
      <c r="O170" s="542"/>
      <c r="P170" s="542"/>
    </row>
    <row r="171" spans="1:16" ht="27.75" x14ac:dyDescent="0.65">
      <c r="A171" s="35">
        <v>20</v>
      </c>
      <c r="B171" s="31" t="s">
        <v>668</v>
      </c>
      <c r="C171" s="30" t="s">
        <v>633</v>
      </c>
      <c r="D171" s="30" t="s">
        <v>241</v>
      </c>
      <c r="E171" s="33">
        <v>15729</v>
      </c>
      <c r="F171" s="542" t="s">
        <v>862</v>
      </c>
      <c r="G171" s="542"/>
      <c r="H171" s="542"/>
      <c r="I171" s="542"/>
      <c r="J171" s="542"/>
      <c r="K171" s="542"/>
      <c r="L171" s="542"/>
      <c r="M171" s="542"/>
      <c r="N171" s="542"/>
      <c r="O171" s="542"/>
      <c r="P171" s="542"/>
    </row>
    <row r="172" spans="1:16" ht="27.75" x14ac:dyDescent="0.65">
      <c r="A172" s="35">
        <v>21</v>
      </c>
      <c r="B172" s="31" t="s">
        <v>668</v>
      </c>
      <c r="C172" s="30" t="s">
        <v>633</v>
      </c>
      <c r="D172" s="30" t="s">
        <v>241</v>
      </c>
      <c r="E172" s="33">
        <v>15729</v>
      </c>
      <c r="F172" s="542" t="s">
        <v>862</v>
      </c>
      <c r="G172" s="542"/>
      <c r="H172" s="542"/>
      <c r="I172" s="542"/>
      <c r="J172" s="542"/>
      <c r="K172" s="542"/>
      <c r="L172" s="542"/>
      <c r="M172" s="542"/>
      <c r="N172" s="542"/>
      <c r="O172" s="542"/>
      <c r="P172" s="542"/>
    </row>
    <row r="173" spans="1:16" ht="27.75" x14ac:dyDescent="0.65">
      <c r="A173" s="35">
        <v>22</v>
      </c>
      <c r="B173" s="31" t="s">
        <v>668</v>
      </c>
      <c r="C173" s="30" t="s">
        <v>633</v>
      </c>
      <c r="D173" s="30" t="s">
        <v>241</v>
      </c>
      <c r="E173" s="33">
        <v>15729</v>
      </c>
      <c r="F173" s="542" t="s">
        <v>862</v>
      </c>
      <c r="G173" s="542"/>
      <c r="H173" s="542"/>
      <c r="I173" s="542"/>
      <c r="J173" s="542"/>
      <c r="K173" s="542"/>
      <c r="L173" s="542"/>
      <c r="M173" s="542"/>
      <c r="N173" s="542"/>
      <c r="O173" s="542"/>
      <c r="P173" s="542"/>
    </row>
    <row r="174" spans="1:16" ht="27.75" x14ac:dyDescent="0.65">
      <c r="A174" s="35">
        <v>23</v>
      </c>
      <c r="B174" s="31" t="s">
        <v>668</v>
      </c>
      <c r="C174" s="30" t="s">
        <v>633</v>
      </c>
      <c r="D174" s="30" t="s">
        <v>241</v>
      </c>
      <c r="E174" s="33">
        <v>15729</v>
      </c>
      <c r="F174" s="542" t="s">
        <v>862</v>
      </c>
      <c r="G174" s="542"/>
      <c r="H174" s="542"/>
      <c r="I174" s="542"/>
      <c r="J174" s="542"/>
      <c r="K174" s="542"/>
      <c r="L174" s="542"/>
      <c r="M174" s="542"/>
      <c r="N174" s="542"/>
      <c r="O174" s="542"/>
      <c r="P174" s="542"/>
    </row>
    <row r="175" spans="1:16" ht="27.75" x14ac:dyDescent="0.65">
      <c r="A175" s="35">
        <v>24</v>
      </c>
      <c r="B175" s="31" t="s">
        <v>668</v>
      </c>
      <c r="C175" s="30" t="s">
        <v>633</v>
      </c>
      <c r="D175" s="30" t="s">
        <v>241</v>
      </c>
      <c r="E175" s="33">
        <v>15729</v>
      </c>
      <c r="F175" s="542" t="s">
        <v>862</v>
      </c>
      <c r="G175" s="542"/>
      <c r="H175" s="542"/>
      <c r="I175" s="542"/>
      <c r="J175" s="542"/>
      <c r="K175" s="542"/>
      <c r="L175" s="542"/>
      <c r="M175" s="542"/>
      <c r="N175" s="542"/>
      <c r="O175" s="542"/>
      <c r="P175" s="542"/>
    </row>
    <row r="176" spans="1:16" ht="27.75" x14ac:dyDescent="0.65">
      <c r="A176" s="35">
        <v>25</v>
      </c>
      <c r="B176" s="31" t="s">
        <v>668</v>
      </c>
      <c r="C176" s="30" t="s">
        <v>633</v>
      </c>
      <c r="D176" s="30" t="s">
        <v>241</v>
      </c>
      <c r="E176" s="33">
        <v>15729</v>
      </c>
      <c r="F176" s="542" t="s">
        <v>862</v>
      </c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</row>
    <row r="177" spans="1:16" ht="27.75" x14ac:dyDescent="0.65">
      <c r="A177" s="35">
        <v>26</v>
      </c>
      <c r="B177" s="31" t="s">
        <v>668</v>
      </c>
      <c r="C177" s="30" t="s">
        <v>633</v>
      </c>
      <c r="D177" s="30" t="s">
        <v>241</v>
      </c>
      <c r="E177" s="33">
        <v>15729</v>
      </c>
      <c r="F177" s="542" t="s">
        <v>862</v>
      </c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</row>
    <row r="178" spans="1:16" ht="27.75" x14ac:dyDescent="0.65">
      <c r="A178" s="35">
        <v>27</v>
      </c>
      <c r="B178" s="31" t="s">
        <v>668</v>
      </c>
      <c r="C178" s="30" t="s">
        <v>633</v>
      </c>
      <c r="D178" s="30" t="s">
        <v>241</v>
      </c>
      <c r="E178" s="33">
        <v>15729</v>
      </c>
      <c r="F178" s="542" t="s">
        <v>862</v>
      </c>
      <c r="G178" s="542"/>
      <c r="H178" s="542"/>
      <c r="I178" s="542"/>
      <c r="J178" s="542"/>
      <c r="K178" s="542"/>
      <c r="L178" s="542"/>
      <c r="M178" s="542"/>
      <c r="N178" s="542"/>
      <c r="O178" s="542"/>
      <c r="P178" s="542"/>
    </row>
    <row r="179" spans="1:16" ht="27.75" x14ac:dyDescent="0.65">
      <c r="A179" s="35">
        <v>28</v>
      </c>
      <c r="B179" s="31" t="s">
        <v>668</v>
      </c>
      <c r="C179" s="30" t="s">
        <v>633</v>
      </c>
      <c r="D179" s="30" t="s">
        <v>241</v>
      </c>
      <c r="E179" s="33">
        <v>15729</v>
      </c>
      <c r="F179" s="542" t="s">
        <v>862</v>
      </c>
      <c r="G179" s="542"/>
      <c r="H179" s="542"/>
      <c r="I179" s="542"/>
      <c r="J179" s="542"/>
      <c r="K179" s="542"/>
      <c r="L179" s="542"/>
      <c r="M179" s="542"/>
      <c r="N179" s="542"/>
      <c r="O179" s="542"/>
      <c r="P179" s="542"/>
    </row>
    <row r="180" spans="1:16" ht="27.75" x14ac:dyDescent="0.65">
      <c r="A180" s="35">
        <v>29</v>
      </c>
      <c r="B180" s="31" t="s">
        <v>668</v>
      </c>
      <c r="C180" s="30" t="s">
        <v>633</v>
      </c>
      <c r="D180" s="30" t="s">
        <v>241</v>
      </c>
      <c r="E180" s="33">
        <v>15729</v>
      </c>
      <c r="F180" s="542" t="s">
        <v>862</v>
      </c>
      <c r="G180" s="542"/>
      <c r="H180" s="542"/>
      <c r="I180" s="542"/>
      <c r="J180" s="542"/>
      <c r="K180" s="542"/>
      <c r="L180" s="542"/>
      <c r="M180" s="542"/>
      <c r="N180" s="542"/>
      <c r="O180" s="542"/>
      <c r="P180" s="542"/>
    </row>
    <row r="181" spans="1:16" ht="27.75" x14ac:dyDescent="0.65">
      <c r="A181" s="35">
        <v>30</v>
      </c>
      <c r="B181" s="31" t="s">
        <v>668</v>
      </c>
      <c r="C181" s="30" t="s">
        <v>633</v>
      </c>
      <c r="D181" s="30" t="s">
        <v>241</v>
      </c>
      <c r="E181" s="33">
        <v>15729</v>
      </c>
      <c r="F181" s="542" t="s">
        <v>862</v>
      </c>
      <c r="G181" s="542"/>
      <c r="H181" s="542"/>
      <c r="I181" s="542"/>
      <c r="J181" s="542"/>
      <c r="K181" s="542"/>
      <c r="L181" s="542"/>
      <c r="M181" s="542"/>
      <c r="N181" s="542"/>
      <c r="O181" s="542"/>
      <c r="P181" s="542"/>
    </row>
    <row r="182" spans="1:16" ht="27.75" x14ac:dyDescent="0.65">
      <c r="A182" s="35">
        <v>31</v>
      </c>
      <c r="B182" s="31" t="s">
        <v>668</v>
      </c>
      <c r="C182" s="30" t="s">
        <v>633</v>
      </c>
      <c r="D182" s="30" t="s">
        <v>241</v>
      </c>
      <c r="E182" s="33">
        <v>15729</v>
      </c>
      <c r="F182" s="542" t="s">
        <v>862</v>
      </c>
      <c r="G182" s="542"/>
      <c r="H182" s="542"/>
      <c r="I182" s="542"/>
      <c r="J182" s="542"/>
      <c r="K182" s="542"/>
      <c r="L182" s="542"/>
      <c r="M182" s="542"/>
      <c r="N182" s="542"/>
      <c r="O182" s="542"/>
      <c r="P182" s="542"/>
    </row>
    <row r="183" spans="1:16" ht="27.75" x14ac:dyDescent="0.65">
      <c r="A183" s="35">
        <v>32</v>
      </c>
      <c r="B183" s="31" t="s">
        <v>668</v>
      </c>
      <c r="C183" s="30" t="s">
        <v>633</v>
      </c>
      <c r="D183" s="30" t="s">
        <v>241</v>
      </c>
      <c r="E183" s="33">
        <v>15729</v>
      </c>
      <c r="F183" s="542" t="s">
        <v>862</v>
      </c>
      <c r="G183" s="542"/>
      <c r="H183" s="542"/>
      <c r="I183" s="542"/>
      <c r="J183" s="542"/>
      <c r="K183" s="542"/>
      <c r="L183" s="542"/>
      <c r="M183" s="542"/>
      <c r="N183" s="542"/>
      <c r="O183" s="542"/>
      <c r="P183" s="542"/>
    </row>
    <row r="184" spans="1:16" ht="27.75" x14ac:dyDescent="0.65">
      <c r="A184" s="35">
        <v>33</v>
      </c>
      <c r="B184" s="31" t="s">
        <v>668</v>
      </c>
      <c r="C184" s="30" t="s">
        <v>633</v>
      </c>
      <c r="D184" s="30" t="s">
        <v>241</v>
      </c>
      <c r="E184" s="33">
        <v>15729</v>
      </c>
      <c r="F184" s="542" t="s">
        <v>862</v>
      </c>
      <c r="G184" s="542"/>
      <c r="H184" s="542"/>
      <c r="I184" s="542"/>
      <c r="J184" s="542"/>
      <c r="K184" s="542"/>
      <c r="L184" s="542"/>
      <c r="M184" s="542"/>
      <c r="N184" s="542"/>
      <c r="O184" s="542"/>
      <c r="P184" s="542"/>
    </row>
    <row r="185" spans="1:16" ht="27.75" x14ac:dyDescent="0.65">
      <c r="A185" s="35">
        <v>34</v>
      </c>
      <c r="B185" s="31" t="s">
        <v>668</v>
      </c>
      <c r="C185" s="30" t="s">
        <v>633</v>
      </c>
      <c r="D185" s="30" t="s">
        <v>241</v>
      </c>
      <c r="E185" s="33">
        <v>15729</v>
      </c>
      <c r="F185" s="542" t="s">
        <v>862</v>
      </c>
      <c r="G185" s="542"/>
      <c r="H185" s="542"/>
      <c r="I185" s="542"/>
      <c r="J185" s="542"/>
      <c r="K185" s="542"/>
      <c r="L185" s="542"/>
      <c r="M185" s="542"/>
      <c r="N185" s="542"/>
      <c r="O185" s="542"/>
      <c r="P185" s="542"/>
    </row>
    <row r="186" spans="1:16" ht="24.75" thickBot="1" x14ac:dyDescent="0.6">
      <c r="C186" s="37" t="s">
        <v>373</v>
      </c>
      <c r="E186" s="39">
        <f>SUM(E152:E185)</f>
        <v>975185</v>
      </c>
    </row>
    <row r="187" spans="1:16" s="35" customFormat="1" ht="24.75" thickTop="1" x14ac:dyDescent="0.55000000000000004">
      <c r="B187" s="31"/>
      <c r="C187" s="104" t="s">
        <v>871</v>
      </c>
      <c r="D187" s="104"/>
      <c r="E187" s="105">
        <f>+E12+E42+E60+E77+E81+E84+E89+E101+E108+E150+E186</f>
        <v>36972138.299999997</v>
      </c>
    </row>
  </sheetData>
  <mergeCells count="134">
    <mergeCell ref="B1:E1"/>
    <mergeCell ref="F5:N5"/>
    <mergeCell ref="F110:N110"/>
    <mergeCell ref="F113:N113"/>
    <mergeCell ref="F114:N114"/>
    <mergeCell ref="F14:P14"/>
    <mergeCell ref="F23:P23"/>
    <mergeCell ref="F15:P15"/>
    <mergeCell ref="F33:P33"/>
    <mergeCell ref="F34:P34"/>
    <mergeCell ref="F35:P35"/>
    <mergeCell ref="F36:P36"/>
    <mergeCell ref="F75:P75"/>
    <mergeCell ref="F76:P76"/>
    <mergeCell ref="F71:P71"/>
    <mergeCell ref="F63:P63"/>
    <mergeCell ref="F17:P17"/>
    <mergeCell ref="F25:P25"/>
    <mergeCell ref="F18:P18"/>
    <mergeCell ref="F19:P19"/>
    <mergeCell ref="F20:P20"/>
    <mergeCell ref="F26:P26"/>
    <mergeCell ref="F107:P107"/>
    <mergeCell ref="F24:P24"/>
    <mergeCell ref="F122:P122"/>
    <mergeCell ref="F29:P29"/>
    <mergeCell ref="F31:P31"/>
    <mergeCell ref="F32:P32"/>
    <mergeCell ref="F121:P121"/>
    <mergeCell ref="F50:P50"/>
    <mergeCell ref="F97:P97"/>
    <mergeCell ref="F105:P105"/>
    <mergeCell ref="F106:P106"/>
    <mergeCell ref="F120:P120"/>
    <mergeCell ref="F21:P21"/>
    <mergeCell ref="F22:P22"/>
    <mergeCell ref="F115:N115"/>
    <mergeCell ref="F30:P30"/>
    <mergeCell ref="F27:P27"/>
    <mergeCell ref="F28:P28"/>
    <mergeCell ref="F37:P37"/>
    <mergeCell ref="F38:P38"/>
    <mergeCell ref="F39:P39"/>
    <mergeCell ref="F40:P40"/>
    <mergeCell ref="F41:P41"/>
    <mergeCell ref="F135:P135"/>
    <mergeCell ref="F58:P58"/>
    <mergeCell ref="F64:P64"/>
    <mergeCell ref="F68:P68"/>
    <mergeCell ref="F69:P69"/>
    <mergeCell ref="F70:P70"/>
    <mergeCell ref="F65:P65"/>
    <mergeCell ref="F66:P66"/>
    <mergeCell ref="F72:P72"/>
    <mergeCell ref="F73:P73"/>
    <mergeCell ref="F74:P74"/>
    <mergeCell ref="F128:P128"/>
    <mergeCell ref="F123:P123"/>
    <mergeCell ref="F124:P124"/>
    <mergeCell ref="F62:P62"/>
    <mergeCell ref="F83:P83"/>
    <mergeCell ref="F86:M86"/>
    <mergeCell ref="F87:M87"/>
    <mergeCell ref="F88:M88"/>
    <mergeCell ref="F93:P93"/>
    <mergeCell ref="F94:P94"/>
    <mergeCell ref="F95:P95"/>
    <mergeCell ref="F96:P96"/>
    <mergeCell ref="F125:P125"/>
    <mergeCell ref="F130:P130"/>
    <mergeCell ref="F127:P127"/>
    <mergeCell ref="F16:P16"/>
    <mergeCell ref="F44:P44"/>
    <mergeCell ref="F45:P45"/>
    <mergeCell ref="F46:P46"/>
    <mergeCell ref="F47:P47"/>
    <mergeCell ref="F59:P59"/>
    <mergeCell ref="F55:P55"/>
    <mergeCell ref="F56:P56"/>
    <mergeCell ref="F57:P57"/>
    <mergeCell ref="F51:P51"/>
    <mergeCell ref="F52:P52"/>
    <mergeCell ref="F53:P53"/>
    <mergeCell ref="F54:P54"/>
    <mergeCell ref="F48:P48"/>
    <mergeCell ref="F49:P49"/>
    <mergeCell ref="F98:P98"/>
    <mergeCell ref="F99:P99"/>
    <mergeCell ref="F100:P100"/>
    <mergeCell ref="F91:P91"/>
    <mergeCell ref="F92:P92"/>
    <mergeCell ref="F129:P129"/>
    <mergeCell ref="F126:P126"/>
    <mergeCell ref="F142:N142"/>
    <mergeCell ref="F143:N143"/>
    <mergeCell ref="F182:P182"/>
    <mergeCell ref="F183:P183"/>
    <mergeCell ref="F166:P166"/>
    <mergeCell ref="F157:M157"/>
    <mergeCell ref="F158:M158"/>
    <mergeCell ref="F159:M159"/>
    <mergeCell ref="F160:M160"/>
    <mergeCell ref="F161:M161"/>
    <mergeCell ref="F152:M152"/>
    <mergeCell ref="F153:M153"/>
    <mergeCell ref="F154:M154"/>
    <mergeCell ref="F155:M155"/>
    <mergeCell ref="F156:M156"/>
    <mergeCell ref="F149:P149"/>
    <mergeCell ref="F148:P148"/>
    <mergeCell ref="F184:P184"/>
    <mergeCell ref="F185:P185"/>
    <mergeCell ref="F111:N111"/>
    <mergeCell ref="F177:P177"/>
    <mergeCell ref="F178:P178"/>
    <mergeCell ref="F179:P179"/>
    <mergeCell ref="F180:P180"/>
    <mergeCell ref="F181:P181"/>
    <mergeCell ref="F172:P172"/>
    <mergeCell ref="F173:P173"/>
    <mergeCell ref="F174:P174"/>
    <mergeCell ref="F175:P175"/>
    <mergeCell ref="F176:P176"/>
    <mergeCell ref="F167:P167"/>
    <mergeCell ref="F168:P168"/>
    <mergeCell ref="F169:P169"/>
    <mergeCell ref="F170:P170"/>
    <mergeCell ref="F171:P171"/>
    <mergeCell ref="F162:M162"/>
    <mergeCell ref="F146:P146"/>
    <mergeCell ref="F147:P147"/>
    <mergeCell ref="F144:P144"/>
    <mergeCell ref="F145:P145"/>
    <mergeCell ref="F141:N141"/>
  </mergeCells>
  <phoneticPr fontId="67" type="noConversion"/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7" workbookViewId="0">
      <selection activeCell="G25" sqref="G25"/>
    </sheetView>
  </sheetViews>
  <sheetFormatPr defaultRowHeight="14.25" x14ac:dyDescent="0.2"/>
  <cols>
    <col min="3" max="3" width="15.75" style="2" customWidth="1"/>
    <col min="7" max="7" width="12.375" customWidth="1"/>
    <col min="9" max="9" width="22.125" customWidth="1"/>
    <col min="13" max="14" width="13.625" customWidth="1"/>
    <col min="16" max="16" width="13.375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1206020101</v>
      </c>
      <c r="L9">
        <v>12060200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2">
        <v>100000000001</v>
      </c>
      <c r="E13">
        <v>0</v>
      </c>
      <c r="G13" t="s">
        <v>380</v>
      </c>
      <c r="I13" s="26" t="s">
        <v>381</v>
      </c>
      <c r="J13" s="26"/>
      <c r="K13" s="26"/>
      <c r="L13" s="26"/>
      <c r="M13" s="29">
        <v>1210000</v>
      </c>
      <c r="N13" s="1">
        <v>-1209999</v>
      </c>
      <c r="O13">
        <v>1</v>
      </c>
    </row>
    <row r="14" spans="1:17" x14ac:dyDescent="0.2">
      <c r="C14" s="2">
        <v>100000000002</v>
      </c>
      <c r="E14">
        <v>0</v>
      </c>
      <c r="G14" t="s">
        <v>382</v>
      </c>
      <c r="I14" t="s">
        <v>383</v>
      </c>
      <c r="M14" s="1">
        <v>1290000</v>
      </c>
      <c r="N14" s="1">
        <v>-1289999</v>
      </c>
      <c r="O14">
        <v>1</v>
      </c>
    </row>
    <row r="15" spans="1:17" x14ac:dyDescent="0.2">
      <c r="C15" s="2">
        <v>100000000045</v>
      </c>
      <c r="E15">
        <v>0</v>
      </c>
      <c r="G15" t="s">
        <v>384</v>
      </c>
      <c r="I15" t="s">
        <v>385</v>
      </c>
      <c r="M15" s="1">
        <v>80000</v>
      </c>
      <c r="N15" s="1">
        <v>-79999</v>
      </c>
      <c r="O15">
        <v>1</v>
      </c>
    </row>
    <row r="16" spans="1:17" x14ac:dyDescent="0.2">
      <c r="C16" s="2">
        <v>100000000046</v>
      </c>
      <c r="E16">
        <v>0</v>
      </c>
      <c r="G16" t="s">
        <v>384</v>
      </c>
      <c r="I16" t="s">
        <v>386</v>
      </c>
      <c r="M16" s="1">
        <v>30000</v>
      </c>
      <c r="N16" s="1">
        <v>-29999</v>
      </c>
      <c r="O16">
        <v>1</v>
      </c>
    </row>
    <row r="17" spans="2:16" x14ac:dyDescent="0.2">
      <c r="C17" s="2">
        <v>100000000047</v>
      </c>
      <c r="E17">
        <v>0</v>
      </c>
      <c r="G17" t="s">
        <v>384</v>
      </c>
      <c r="I17" t="s">
        <v>387</v>
      </c>
      <c r="M17" s="1">
        <v>42000</v>
      </c>
      <c r="N17" s="1">
        <v>-41999</v>
      </c>
      <c r="O17">
        <v>1</v>
      </c>
    </row>
    <row r="18" spans="2:16" x14ac:dyDescent="0.2">
      <c r="C18" s="2">
        <v>100000000048</v>
      </c>
      <c r="E18">
        <v>0</v>
      </c>
      <c r="G18" t="s">
        <v>384</v>
      </c>
      <c r="I18" t="s">
        <v>388</v>
      </c>
      <c r="M18" s="1">
        <v>74000</v>
      </c>
      <c r="N18" s="1">
        <v>-73999</v>
      </c>
      <c r="O18">
        <v>1</v>
      </c>
    </row>
    <row r="19" spans="2:16" x14ac:dyDescent="0.2">
      <c r="C19" s="2">
        <v>100000000049</v>
      </c>
      <c r="E19">
        <v>0</v>
      </c>
      <c r="G19" t="s">
        <v>384</v>
      </c>
      <c r="I19" t="s">
        <v>389</v>
      </c>
      <c r="M19" s="1">
        <v>40000</v>
      </c>
      <c r="N19" s="1">
        <v>-39999</v>
      </c>
      <c r="O19">
        <v>1</v>
      </c>
    </row>
    <row r="20" spans="2:16" x14ac:dyDescent="0.2">
      <c r="C20" s="2">
        <v>100000000050</v>
      </c>
      <c r="E20">
        <v>0</v>
      </c>
      <c r="G20" t="s">
        <v>384</v>
      </c>
      <c r="I20" t="s">
        <v>390</v>
      </c>
      <c r="M20" s="1">
        <v>10000</v>
      </c>
      <c r="N20" s="1">
        <v>-9999</v>
      </c>
      <c r="O20">
        <v>1</v>
      </c>
      <c r="P20" s="1">
        <f>SUM(M13:M20)</f>
        <v>2776000</v>
      </c>
    </row>
    <row r="21" spans="2:16" x14ac:dyDescent="0.2">
      <c r="M21" s="1"/>
      <c r="N21" s="1"/>
    </row>
    <row r="22" spans="2:16" x14ac:dyDescent="0.2">
      <c r="C22" s="2">
        <v>100000000089</v>
      </c>
      <c r="E22">
        <v>0</v>
      </c>
      <c r="G22" t="s">
        <v>391</v>
      </c>
      <c r="I22" t="s">
        <v>392</v>
      </c>
      <c r="M22" s="1">
        <v>1350000</v>
      </c>
      <c r="N22" s="1">
        <v>-1349999</v>
      </c>
      <c r="O22">
        <v>1</v>
      </c>
    </row>
    <row r="23" spans="2:16" x14ac:dyDescent="0.2">
      <c r="C23" s="2">
        <v>100000000095</v>
      </c>
      <c r="E23">
        <v>0</v>
      </c>
      <c r="G23" t="s">
        <v>393</v>
      </c>
      <c r="I23" t="s">
        <v>394</v>
      </c>
      <c r="M23" s="1">
        <v>1910000</v>
      </c>
      <c r="N23" s="1">
        <v>-1909999</v>
      </c>
      <c r="O23">
        <v>1</v>
      </c>
      <c r="P23" s="1">
        <f>SUM(M22:M23)</f>
        <v>3260000</v>
      </c>
    </row>
    <row r="24" spans="2:16" x14ac:dyDescent="0.2">
      <c r="M24" s="1"/>
      <c r="N24" s="1"/>
    </row>
    <row r="25" spans="2:16" x14ac:dyDescent="0.2">
      <c r="C25" s="2">
        <v>100000000205</v>
      </c>
      <c r="E25">
        <v>0</v>
      </c>
      <c r="G25" t="s">
        <v>395</v>
      </c>
      <c r="I25" t="s">
        <v>396</v>
      </c>
      <c r="M25" s="1">
        <v>300000</v>
      </c>
      <c r="N25" s="1">
        <v>-299999</v>
      </c>
      <c r="O25">
        <v>1</v>
      </c>
    </row>
    <row r="27" spans="2:16" x14ac:dyDescent="0.2">
      <c r="B27" t="s">
        <v>329</v>
      </c>
      <c r="C27" s="2" t="s">
        <v>397</v>
      </c>
      <c r="M27" s="1">
        <v>6336000</v>
      </c>
      <c r="N27" s="1">
        <v>-6335989</v>
      </c>
      <c r="O27">
        <v>11</v>
      </c>
    </row>
    <row r="29" spans="2:16" x14ac:dyDescent="0.2">
      <c r="B29" t="s">
        <v>331</v>
      </c>
      <c r="C29" s="2" t="s">
        <v>398</v>
      </c>
      <c r="M29" s="1">
        <v>6336000</v>
      </c>
      <c r="N29" s="1">
        <v>-6335989</v>
      </c>
      <c r="O29">
        <v>11</v>
      </c>
    </row>
    <row r="31" spans="2:16" x14ac:dyDescent="0.2">
      <c r="B31" t="s">
        <v>333</v>
      </c>
      <c r="C31" s="2" t="s">
        <v>47</v>
      </c>
      <c r="M31" s="1">
        <v>6336000</v>
      </c>
      <c r="N31" s="1">
        <v>-6335989</v>
      </c>
      <c r="O31">
        <v>11</v>
      </c>
    </row>
    <row r="33" spans="2:15" x14ac:dyDescent="0.2">
      <c r="B33" t="s">
        <v>334</v>
      </c>
      <c r="C33" s="2" t="s">
        <v>48</v>
      </c>
      <c r="M33" s="1">
        <v>6336000</v>
      </c>
      <c r="N33" s="1">
        <v>-6335989</v>
      </c>
      <c r="O33">
        <v>11</v>
      </c>
    </row>
    <row r="35" spans="2:15" x14ac:dyDescent="0.2">
      <c r="B35" t="s">
        <v>335</v>
      </c>
      <c r="C35" s="2" t="s">
        <v>49</v>
      </c>
      <c r="M35" s="1">
        <v>6336000</v>
      </c>
      <c r="N35" s="1">
        <v>-6335989</v>
      </c>
      <c r="O35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16" workbookViewId="0">
      <selection activeCell="K28" sqref="K28:L28"/>
    </sheetView>
  </sheetViews>
  <sheetFormatPr defaultRowHeight="14.25" x14ac:dyDescent="0.2"/>
  <cols>
    <col min="3" max="3" width="14.875" style="3" customWidth="1"/>
    <col min="7" max="7" width="11.125" customWidth="1"/>
    <col min="9" max="9" width="45.25" customWidth="1"/>
    <col min="10" max="11" width="15.125" customWidth="1"/>
    <col min="12" max="12" width="13" customWidth="1"/>
    <col min="13" max="13" width="14.625" customWidth="1"/>
  </cols>
  <sheetData>
    <row r="1" spans="1:14" x14ac:dyDescent="0.2">
      <c r="A1" t="s">
        <v>399</v>
      </c>
    </row>
    <row r="3" spans="1:14" x14ac:dyDescent="0.2">
      <c r="A3" t="s">
        <v>1</v>
      </c>
      <c r="D3" t="s">
        <v>400</v>
      </c>
      <c r="M3">
        <v>1</v>
      </c>
    </row>
    <row r="5" spans="1:14" x14ac:dyDescent="0.2">
      <c r="A5" t="s">
        <v>2</v>
      </c>
      <c r="E5" t="s">
        <v>3</v>
      </c>
      <c r="H5" t="s">
        <v>4</v>
      </c>
    </row>
    <row r="6" spans="1:14" x14ac:dyDescent="0.2">
      <c r="A6" t="s">
        <v>5</v>
      </c>
      <c r="E6" t="s">
        <v>1</v>
      </c>
      <c r="N6">
        <v>1</v>
      </c>
    </row>
    <row r="8" spans="1:14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4" x14ac:dyDescent="0.2">
      <c r="A9" t="s">
        <v>11</v>
      </c>
      <c r="F9">
        <v>8200</v>
      </c>
      <c r="J9" t="s">
        <v>12</v>
      </c>
      <c r="K9">
        <v>1206040101</v>
      </c>
      <c r="L9">
        <v>12060400</v>
      </c>
    </row>
    <row r="11" spans="1:14" x14ac:dyDescent="0.2">
      <c r="C11" s="3" t="s">
        <v>13</v>
      </c>
      <c r="E11" t="s">
        <v>14</v>
      </c>
      <c r="G11" t="s">
        <v>15</v>
      </c>
      <c r="I11" t="s">
        <v>16</v>
      </c>
      <c r="J11" t="s">
        <v>17</v>
      </c>
      <c r="K11" t="s">
        <v>356</v>
      </c>
      <c r="L11" t="s">
        <v>19</v>
      </c>
    </row>
    <row r="13" spans="1:14" x14ac:dyDescent="0.2">
      <c r="C13" s="3">
        <v>100000000009</v>
      </c>
      <c r="E13">
        <v>0</v>
      </c>
      <c r="G13" t="s">
        <v>401</v>
      </c>
      <c r="I13" s="26" t="s">
        <v>402</v>
      </c>
      <c r="J13" s="29">
        <v>19990</v>
      </c>
      <c r="K13" s="1">
        <v>-19989</v>
      </c>
      <c r="L13">
        <v>1</v>
      </c>
      <c r="M13" s="1">
        <f>+J13</f>
        <v>19990</v>
      </c>
    </row>
    <row r="14" spans="1:14" x14ac:dyDescent="0.2">
      <c r="J14" s="1"/>
      <c r="K14" s="1"/>
    </row>
    <row r="15" spans="1:14" x14ac:dyDescent="0.2">
      <c r="C15" s="3">
        <v>100000000055</v>
      </c>
      <c r="E15">
        <v>0</v>
      </c>
      <c r="G15" t="s">
        <v>403</v>
      </c>
      <c r="I15" t="s">
        <v>404</v>
      </c>
      <c r="J15" s="1">
        <v>1646900</v>
      </c>
      <c r="K15" s="1">
        <v>-1646899</v>
      </c>
      <c r="L15">
        <v>1</v>
      </c>
    </row>
    <row r="16" spans="1:14" x14ac:dyDescent="0.2">
      <c r="C16" s="3">
        <v>100000000071</v>
      </c>
      <c r="E16">
        <v>0</v>
      </c>
      <c r="G16" t="s">
        <v>405</v>
      </c>
      <c r="I16" t="s">
        <v>406</v>
      </c>
      <c r="J16" s="1">
        <v>261000</v>
      </c>
      <c r="K16" s="1">
        <v>-260999</v>
      </c>
      <c r="L16">
        <v>1</v>
      </c>
    </row>
    <row r="17" spans="3:13" x14ac:dyDescent="0.2">
      <c r="C17" s="3">
        <v>100000000072</v>
      </c>
      <c r="E17">
        <v>0</v>
      </c>
      <c r="G17" t="s">
        <v>405</v>
      </c>
      <c r="I17" t="s">
        <v>407</v>
      </c>
      <c r="J17" s="1">
        <v>59800</v>
      </c>
      <c r="K17" s="1">
        <v>-59799</v>
      </c>
      <c r="L17">
        <v>1</v>
      </c>
    </row>
    <row r="18" spans="3:13" x14ac:dyDescent="0.2">
      <c r="C18" s="3">
        <v>100000000073</v>
      </c>
      <c r="E18">
        <v>0</v>
      </c>
      <c r="G18" t="s">
        <v>405</v>
      </c>
      <c r="I18" t="s">
        <v>408</v>
      </c>
      <c r="J18" s="1">
        <v>49900</v>
      </c>
      <c r="K18" s="1">
        <v>-49899</v>
      </c>
      <c r="L18">
        <v>1</v>
      </c>
    </row>
    <row r="19" spans="3:13" x14ac:dyDescent="0.2">
      <c r="C19" s="3">
        <v>100000000074</v>
      </c>
      <c r="E19">
        <v>0</v>
      </c>
      <c r="G19" t="s">
        <v>405</v>
      </c>
      <c r="I19" t="s">
        <v>409</v>
      </c>
      <c r="J19" s="1">
        <v>49000</v>
      </c>
      <c r="K19" s="1">
        <v>-48999</v>
      </c>
      <c r="L19">
        <v>1</v>
      </c>
    </row>
    <row r="20" spans="3:13" x14ac:dyDescent="0.2">
      <c r="C20" s="3">
        <v>100000000112</v>
      </c>
      <c r="E20">
        <v>0</v>
      </c>
      <c r="G20" t="s">
        <v>410</v>
      </c>
      <c r="I20" t="s">
        <v>411</v>
      </c>
      <c r="J20" s="1">
        <v>40000</v>
      </c>
      <c r="K20" s="1">
        <v>-39999</v>
      </c>
      <c r="L20">
        <v>1</v>
      </c>
    </row>
    <row r="21" spans="3:13" x14ac:dyDescent="0.2">
      <c r="C21" s="3">
        <v>100000000113</v>
      </c>
      <c r="E21">
        <v>0</v>
      </c>
      <c r="G21" t="s">
        <v>410</v>
      </c>
      <c r="I21" t="s">
        <v>412</v>
      </c>
      <c r="J21" s="1">
        <v>11900</v>
      </c>
      <c r="K21" s="1">
        <v>-11899</v>
      </c>
      <c r="L21">
        <v>1</v>
      </c>
    </row>
    <row r="22" spans="3:13" x14ac:dyDescent="0.2">
      <c r="C22" s="3">
        <v>100000000120</v>
      </c>
      <c r="E22">
        <v>0</v>
      </c>
      <c r="G22" t="s">
        <v>410</v>
      </c>
      <c r="I22" t="s">
        <v>413</v>
      </c>
      <c r="J22" s="1">
        <v>43900</v>
      </c>
      <c r="K22" s="1">
        <v>-43899</v>
      </c>
      <c r="L22">
        <v>1</v>
      </c>
      <c r="M22" s="1">
        <f>SUM(J15:J22)</f>
        <v>2162400</v>
      </c>
    </row>
    <row r="23" spans="3:13" x14ac:dyDescent="0.2">
      <c r="J23" s="1"/>
      <c r="K23" s="1"/>
    </row>
    <row r="24" spans="3:13" x14ac:dyDescent="0.2">
      <c r="C24" s="3">
        <v>100000000206</v>
      </c>
      <c r="E24">
        <v>0</v>
      </c>
      <c r="G24" t="s">
        <v>395</v>
      </c>
      <c r="I24" t="s">
        <v>414</v>
      </c>
      <c r="J24" s="1">
        <v>60000</v>
      </c>
      <c r="K24" s="1">
        <v>-59999</v>
      </c>
      <c r="L24">
        <v>1</v>
      </c>
    </row>
    <row r="25" spans="3:13" x14ac:dyDescent="0.2">
      <c r="C25" s="3">
        <v>100000000207</v>
      </c>
      <c r="E25">
        <v>0</v>
      </c>
      <c r="G25" t="s">
        <v>395</v>
      </c>
      <c r="I25" t="s">
        <v>415</v>
      </c>
      <c r="J25" s="1">
        <v>25900</v>
      </c>
      <c r="K25" s="1">
        <v>-25899</v>
      </c>
      <c r="L25">
        <v>1</v>
      </c>
    </row>
    <row r="26" spans="3:13" x14ac:dyDescent="0.2">
      <c r="C26" s="3">
        <v>100000000208</v>
      </c>
      <c r="E26">
        <v>0</v>
      </c>
      <c r="G26" t="s">
        <v>395</v>
      </c>
      <c r="I26" t="s">
        <v>416</v>
      </c>
      <c r="J26" s="1">
        <v>65990</v>
      </c>
      <c r="K26" s="1">
        <v>-65989</v>
      </c>
      <c r="L26">
        <v>1</v>
      </c>
      <c r="M26" s="1">
        <f>SUM(J24:J26)</f>
        <v>151890</v>
      </c>
    </row>
    <row r="27" spans="3:13" x14ac:dyDescent="0.2">
      <c r="J27" s="1"/>
      <c r="K27" s="1"/>
    </row>
    <row r="28" spans="3:13" x14ac:dyDescent="0.2">
      <c r="C28" s="3">
        <v>100000000263</v>
      </c>
      <c r="E28">
        <v>0</v>
      </c>
      <c r="G28" t="s">
        <v>417</v>
      </c>
      <c r="I28" t="s">
        <v>418</v>
      </c>
      <c r="J28" s="1">
        <v>552858.30000000005</v>
      </c>
      <c r="K28" s="1">
        <v>-498026.75</v>
      </c>
      <c r="L28" s="1">
        <v>54831.55</v>
      </c>
    </row>
    <row r="29" spans="3:13" x14ac:dyDescent="0.2">
      <c r="C29" s="416">
        <v>100000000274</v>
      </c>
      <c r="D29" s="417"/>
      <c r="E29" s="417">
        <v>0</v>
      </c>
      <c r="F29" s="417"/>
      <c r="G29" s="417" t="s">
        <v>419</v>
      </c>
      <c r="H29" s="417"/>
      <c r="I29" s="417" t="s">
        <v>420</v>
      </c>
      <c r="J29" s="1">
        <v>498000</v>
      </c>
      <c r="K29" s="1">
        <v>-440423.01</v>
      </c>
      <c r="L29" s="1">
        <v>57576.99</v>
      </c>
      <c r="M29" s="1">
        <f>SUM(J28:J29)</f>
        <v>1050858.3</v>
      </c>
    </row>
    <row r="30" spans="3:13" x14ac:dyDescent="0.2">
      <c r="J30" s="1"/>
      <c r="K30" s="1"/>
      <c r="L30" s="1"/>
    </row>
    <row r="31" spans="3:13" x14ac:dyDescent="0.2">
      <c r="C31" s="3">
        <v>100000000322</v>
      </c>
      <c r="E31">
        <v>0</v>
      </c>
      <c r="G31" t="s">
        <v>289</v>
      </c>
      <c r="I31" s="26" t="s">
        <v>421</v>
      </c>
      <c r="J31" s="29">
        <v>225900</v>
      </c>
      <c r="K31" s="1">
        <v>-171374.55</v>
      </c>
      <c r="L31" s="1">
        <v>54525.45</v>
      </c>
    </row>
    <row r="32" spans="3:13" x14ac:dyDescent="0.2">
      <c r="C32" s="3">
        <v>100000000327</v>
      </c>
      <c r="E32">
        <v>0</v>
      </c>
      <c r="G32" t="s">
        <v>422</v>
      </c>
      <c r="I32" s="26" t="s">
        <v>423</v>
      </c>
      <c r="J32" s="29">
        <v>130000</v>
      </c>
      <c r="K32" s="1">
        <v>-95487.67</v>
      </c>
      <c r="L32" s="1">
        <v>34512.33</v>
      </c>
      <c r="M32" s="1">
        <f>SUM(J31:J32)</f>
        <v>355900</v>
      </c>
    </row>
    <row r="33" spans="3:13" x14ac:dyDescent="0.2">
      <c r="J33" s="1"/>
      <c r="K33" s="1"/>
      <c r="L33" s="1"/>
    </row>
    <row r="34" spans="3:13" x14ac:dyDescent="0.2">
      <c r="C34" s="3">
        <v>100000000444</v>
      </c>
      <c r="E34">
        <v>0</v>
      </c>
      <c r="G34" t="s">
        <v>424</v>
      </c>
      <c r="I34" s="26" t="s">
        <v>425</v>
      </c>
      <c r="J34" s="1">
        <v>13041</v>
      </c>
      <c r="K34" s="1">
        <v>-6880.87</v>
      </c>
      <c r="L34" s="1">
        <v>6160.13</v>
      </c>
    </row>
    <row r="35" spans="3:13" x14ac:dyDescent="0.2">
      <c r="J35" s="1"/>
      <c r="K35" s="1"/>
      <c r="L35" s="1"/>
    </row>
    <row r="36" spans="3:13" x14ac:dyDescent="0.2">
      <c r="C36" s="3">
        <v>100000000624</v>
      </c>
      <c r="E36">
        <v>0</v>
      </c>
      <c r="G36" t="s">
        <v>426</v>
      </c>
      <c r="I36" s="26" t="s">
        <v>427</v>
      </c>
      <c r="J36" s="1">
        <v>306000</v>
      </c>
      <c r="K36" s="1">
        <v>-171527.67</v>
      </c>
      <c r="L36" s="1">
        <v>134472.32999999999</v>
      </c>
    </row>
    <row r="37" spans="3:13" x14ac:dyDescent="0.2">
      <c r="J37" s="1"/>
      <c r="K37" s="1"/>
      <c r="L37" s="1"/>
    </row>
    <row r="38" spans="3:13" x14ac:dyDescent="0.2">
      <c r="C38" s="3">
        <v>100000000805</v>
      </c>
      <c r="E38">
        <v>0</v>
      </c>
      <c r="G38" t="s">
        <v>428</v>
      </c>
      <c r="I38" s="26" t="s">
        <v>429</v>
      </c>
      <c r="J38" s="1">
        <v>225000</v>
      </c>
      <c r="K38" s="1">
        <v>-224999</v>
      </c>
      <c r="L38">
        <v>1</v>
      </c>
    </row>
    <row r="39" spans="3:13" x14ac:dyDescent="0.2">
      <c r="C39" s="3">
        <v>100000000807</v>
      </c>
      <c r="E39">
        <v>0</v>
      </c>
      <c r="G39" t="s">
        <v>428</v>
      </c>
      <c r="I39" s="26" t="s">
        <v>430</v>
      </c>
      <c r="J39" s="1">
        <v>25000</v>
      </c>
      <c r="K39" s="1">
        <v>-24999</v>
      </c>
      <c r="L39">
        <v>1</v>
      </c>
    </row>
    <row r="40" spans="3:13" x14ac:dyDescent="0.2">
      <c r="C40" s="3">
        <v>100000001169</v>
      </c>
      <c r="E40">
        <v>0</v>
      </c>
      <c r="G40" t="s">
        <v>431</v>
      </c>
      <c r="I40" s="26" t="s">
        <v>432</v>
      </c>
      <c r="J40" s="1">
        <v>170000</v>
      </c>
      <c r="K40" s="1">
        <v>-15789.04</v>
      </c>
      <c r="L40" s="1">
        <v>154210.96</v>
      </c>
    </row>
    <row r="41" spans="3:13" x14ac:dyDescent="0.2">
      <c r="C41" s="3">
        <v>100000001170</v>
      </c>
      <c r="E41">
        <v>0</v>
      </c>
      <c r="G41" t="s">
        <v>433</v>
      </c>
      <c r="I41" s="26" t="s">
        <v>434</v>
      </c>
      <c r="J41" s="1">
        <v>249000</v>
      </c>
      <c r="K41" s="1">
        <v>-21147.95</v>
      </c>
      <c r="L41" s="1">
        <v>227852.05</v>
      </c>
    </row>
    <row r="42" spans="3:13" x14ac:dyDescent="0.2">
      <c r="C42" s="3">
        <v>100000001171</v>
      </c>
      <c r="E42">
        <v>0</v>
      </c>
      <c r="G42" t="s">
        <v>433</v>
      </c>
      <c r="I42" s="26" t="s">
        <v>434</v>
      </c>
      <c r="J42" s="1">
        <v>249000</v>
      </c>
      <c r="K42" s="1">
        <v>-21147.95</v>
      </c>
      <c r="L42" s="1">
        <v>227852.05</v>
      </c>
      <c r="M42" s="1">
        <f>SUM(J38:J42)</f>
        <v>918000</v>
      </c>
    </row>
    <row r="43" spans="3:13" x14ac:dyDescent="0.2">
      <c r="J43" s="1"/>
      <c r="K43" s="1"/>
      <c r="L43" s="1"/>
    </row>
    <row r="44" spans="3:13" x14ac:dyDescent="0.2">
      <c r="C44" s="3">
        <v>100000001812</v>
      </c>
      <c r="E44">
        <v>0</v>
      </c>
      <c r="G44" t="s">
        <v>435</v>
      </c>
      <c r="I44" s="26" t="s">
        <v>436</v>
      </c>
      <c r="J44" s="1">
        <v>11000</v>
      </c>
      <c r="K44">
        <v>-75.34</v>
      </c>
      <c r="L44" s="1">
        <v>10924.66</v>
      </c>
    </row>
    <row r="45" spans="3:13" x14ac:dyDescent="0.2">
      <c r="C45" s="3">
        <v>100000001813</v>
      </c>
      <c r="E45">
        <v>0</v>
      </c>
      <c r="G45" t="s">
        <v>435</v>
      </c>
      <c r="I45" s="26" t="s">
        <v>437</v>
      </c>
      <c r="J45" s="1">
        <v>24000</v>
      </c>
      <c r="K45">
        <v>-164.38</v>
      </c>
      <c r="L45" s="1">
        <v>23835.62</v>
      </c>
    </row>
    <row r="46" spans="3:13" x14ac:dyDescent="0.2">
      <c r="C46" s="3">
        <v>100000001814</v>
      </c>
      <c r="E46">
        <v>0</v>
      </c>
      <c r="G46" t="s">
        <v>435</v>
      </c>
      <c r="I46" s="26" t="s">
        <v>438</v>
      </c>
      <c r="J46" s="1">
        <v>36000</v>
      </c>
      <c r="K46">
        <v>-246.58</v>
      </c>
      <c r="L46" s="1">
        <v>35753.42</v>
      </c>
    </row>
    <row r="47" spans="3:13" x14ac:dyDescent="0.2">
      <c r="C47" s="3">
        <v>100000001815</v>
      </c>
      <c r="E47">
        <v>0</v>
      </c>
      <c r="G47" t="s">
        <v>435</v>
      </c>
      <c r="I47" s="26" t="s">
        <v>439</v>
      </c>
      <c r="J47" s="1">
        <v>16500</v>
      </c>
      <c r="K47">
        <v>-113.01</v>
      </c>
      <c r="L47" s="1">
        <v>16386.990000000002</v>
      </c>
    </row>
    <row r="48" spans="3:13" x14ac:dyDescent="0.2">
      <c r="C48" s="3">
        <v>100000001816</v>
      </c>
      <c r="E48">
        <v>0</v>
      </c>
      <c r="G48" t="s">
        <v>435</v>
      </c>
      <c r="I48" s="26" t="s">
        <v>439</v>
      </c>
      <c r="J48" s="1">
        <v>16500</v>
      </c>
      <c r="K48">
        <v>-113.01</v>
      </c>
      <c r="L48" s="1">
        <v>16386.990000000002</v>
      </c>
    </row>
    <row r="49" spans="2:13" x14ac:dyDescent="0.2">
      <c r="C49" s="3">
        <v>100000001817</v>
      </c>
      <c r="E49">
        <v>0</v>
      </c>
      <c r="G49" t="s">
        <v>435</v>
      </c>
      <c r="I49" s="26" t="s">
        <v>439</v>
      </c>
      <c r="J49" s="1">
        <v>16500</v>
      </c>
      <c r="K49">
        <v>-113.01</v>
      </c>
      <c r="L49" s="1">
        <v>16386.990000000002</v>
      </c>
    </row>
    <row r="50" spans="2:13" x14ac:dyDescent="0.2">
      <c r="C50" s="3">
        <v>100000001818</v>
      </c>
      <c r="E50">
        <v>0</v>
      </c>
      <c r="G50" t="s">
        <v>435</v>
      </c>
      <c r="I50" s="26" t="s">
        <v>440</v>
      </c>
      <c r="J50" s="1">
        <v>26000</v>
      </c>
      <c r="K50">
        <v>-178.08</v>
      </c>
      <c r="L50" s="1">
        <v>25821.919999999998</v>
      </c>
    </row>
    <row r="51" spans="2:13" x14ac:dyDescent="0.2">
      <c r="C51" s="3">
        <v>100000001819</v>
      </c>
      <c r="E51">
        <v>0</v>
      </c>
      <c r="G51" t="s">
        <v>435</v>
      </c>
      <c r="I51" s="26" t="s">
        <v>440</v>
      </c>
      <c r="J51" s="1">
        <v>26000</v>
      </c>
      <c r="K51">
        <v>-178.08</v>
      </c>
      <c r="L51" s="1">
        <v>25821.919999999998</v>
      </c>
    </row>
    <row r="52" spans="2:13" x14ac:dyDescent="0.2">
      <c r="C52" s="3">
        <v>100000001820</v>
      </c>
      <c r="E52">
        <v>0</v>
      </c>
      <c r="G52" t="s">
        <v>435</v>
      </c>
      <c r="I52" s="26" t="s">
        <v>440</v>
      </c>
      <c r="J52" s="1">
        <v>26000</v>
      </c>
      <c r="K52">
        <v>-178.08</v>
      </c>
      <c r="L52" s="1">
        <v>25821.919999999998</v>
      </c>
    </row>
    <row r="53" spans="2:13" x14ac:dyDescent="0.2">
      <c r="C53" s="3">
        <v>100000001821</v>
      </c>
      <c r="E53">
        <v>0</v>
      </c>
      <c r="G53" t="s">
        <v>435</v>
      </c>
      <c r="I53" s="26" t="s">
        <v>440</v>
      </c>
      <c r="J53" s="1">
        <v>26000</v>
      </c>
      <c r="K53">
        <v>-178.08</v>
      </c>
      <c r="L53" s="1">
        <v>25821.919999999998</v>
      </c>
      <c r="M53" s="1">
        <f>SUM(J44:J53)</f>
        <v>224500</v>
      </c>
    </row>
    <row r="55" spans="2:13" x14ac:dyDescent="0.2">
      <c r="B55" t="s">
        <v>329</v>
      </c>
      <c r="C55" s="3" t="s">
        <v>441</v>
      </c>
      <c r="J55" s="1">
        <v>5202579.3</v>
      </c>
      <c r="K55" s="1">
        <v>-4027609.11</v>
      </c>
      <c r="L55" s="1">
        <v>1174970.19</v>
      </c>
    </row>
    <row r="57" spans="2:13" x14ac:dyDescent="0.2">
      <c r="B57" t="s">
        <v>331</v>
      </c>
      <c r="C57" s="3" t="s">
        <v>442</v>
      </c>
      <c r="J57" s="1">
        <v>5202579.3</v>
      </c>
      <c r="K57" s="1">
        <v>-4027609.11</v>
      </c>
      <c r="L57" s="1">
        <v>1174970.19</v>
      </c>
    </row>
    <row r="59" spans="2:13" x14ac:dyDescent="0.2">
      <c r="B59" t="s">
        <v>333</v>
      </c>
      <c r="C59" s="3" t="s">
        <v>47</v>
      </c>
      <c r="J59" s="1">
        <v>5202579.3</v>
      </c>
      <c r="K59" s="1">
        <v>-4027609.11</v>
      </c>
      <c r="L59" s="1">
        <v>1174970.19</v>
      </c>
    </row>
    <row r="61" spans="2:13" x14ac:dyDescent="0.2">
      <c r="B61" t="s">
        <v>334</v>
      </c>
      <c r="C61" s="3" t="s">
        <v>48</v>
      </c>
      <c r="J61" s="1">
        <v>5202579.3</v>
      </c>
      <c r="K61" s="1">
        <v>-4027609.11</v>
      </c>
      <c r="L61" s="1">
        <v>1174970.19</v>
      </c>
    </row>
    <row r="63" spans="2:13" x14ac:dyDescent="0.2">
      <c r="B63" t="s">
        <v>335</v>
      </c>
      <c r="C63" s="3" t="s">
        <v>49</v>
      </c>
      <c r="J63" s="1">
        <v>5202579.3</v>
      </c>
      <c r="K63" s="1">
        <v>-4027609.11</v>
      </c>
      <c r="L63" s="1">
        <v>1174970.19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7" workbookViewId="0">
      <selection activeCell="M15" sqref="M15:N15"/>
    </sheetView>
  </sheetViews>
  <sheetFormatPr defaultRowHeight="14.25" x14ac:dyDescent="0.2"/>
  <cols>
    <col min="3" max="3" width="13" style="3" bestFit="1" customWidth="1"/>
    <col min="9" max="9" width="24.875" customWidth="1"/>
    <col min="12" max="12" width="14.375" customWidth="1"/>
    <col min="13" max="13" width="13" customWidth="1"/>
    <col min="14" max="14" width="12.25" customWidth="1"/>
    <col min="15" max="15" width="10.125" bestFit="1" customWidth="1"/>
  </cols>
  <sheetData>
    <row r="1" spans="1:16" x14ac:dyDescent="0.2">
      <c r="A1" t="s">
        <v>443</v>
      </c>
    </row>
    <row r="3" spans="1:16" x14ac:dyDescent="0.2">
      <c r="A3" t="s">
        <v>1</v>
      </c>
      <c r="D3" t="s">
        <v>444</v>
      </c>
      <c r="O3">
        <v>1</v>
      </c>
    </row>
    <row r="5" spans="1:16" x14ac:dyDescent="0.2">
      <c r="A5" t="s">
        <v>2</v>
      </c>
      <c r="E5" t="s">
        <v>3</v>
      </c>
      <c r="H5" t="s">
        <v>4</v>
      </c>
    </row>
    <row r="6" spans="1:16" x14ac:dyDescent="0.2">
      <c r="A6" t="s">
        <v>5</v>
      </c>
      <c r="E6" t="s">
        <v>1</v>
      </c>
      <c r="P6">
        <v>1</v>
      </c>
    </row>
    <row r="8" spans="1:16" x14ac:dyDescent="0.2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6" x14ac:dyDescent="0.2">
      <c r="A9" t="s">
        <v>11</v>
      </c>
      <c r="F9">
        <v>8200</v>
      </c>
      <c r="J9" t="s">
        <v>12</v>
      </c>
      <c r="K9">
        <v>1206010101</v>
      </c>
      <c r="M9">
        <v>12060100</v>
      </c>
    </row>
    <row r="11" spans="1:16" x14ac:dyDescent="0.2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N11" t="s">
        <v>19</v>
      </c>
    </row>
    <row r="13" spans="1:16" x14ac:dyDescent="0.2">
      <c r="C13" s="3">
        <v>100000000075</v>
      </c>
      <c r="E13">
        <v>0</v>
      </c>
      <c r="G13" t="s">
        <v>405</v>
      </c>
      <c r="I13" t="s">
        <v>445</v>
      </c>
      <c r="L13" s="1">
        <v>238000</v>
      </c>
      <c r="M13" s="1">
        <v>-223600.46</v>
      </c>
      <c r="N13" s="1">
        <v>14399.54</v>
      </c>
    </row>
    <row r="14" spans="1:16" x14ac:dyDescent="0.2">
      <c r="C14" s="3">
        <v>100000000076</v>
      </c>
      <c r="E14">
        <v>0</v>
      </c>
      <c r="G14" t="s">
        <v>405</v>
      </c>
      <c r="I14" t="s">
        <v>446</v>
      </c>
      <c r="L14" s="1">
        <v>250000</v>
      </c>
      <c r="M14" s="1">
        <v>-234874.43</v>
      </c>
      <c r="N14" s="1">
        <v>15125.57</v>
      </c>
    </row>
    <row r="15" spans="1:16" x14ac:dyDescent="0.2">
      <c r="C15" s="3">
        <v>100000000077</v>
      </c>
      <c r="E15">
        <v>0</v>
      </c>
      <c r="G15" t="s">
        <v>405</v>
      </c>
      <c r="I15" t="s">
        <v>447</v>
      </c>
      <c r="L15" s="1">
        <v>99000</v>
      </c>
      <c r="M15" s="1">
        <v>-93010.27</v>
      </c>
      <c r="N15" s="1">
        <v>5989.73</v>
      </c>
    </row>
    <row r="16" spans="1:16" x14ac:dyDescent="0.2">
      <c r="C16" s="3">
        <v>100000000088</v>
      </c>
      <c r="E16">
        <v>0</v>
      </c>
      <c r="G16" t="s">
        <v>448</v>
      </c>
      <c r="I16" s="26" t="s">
        <v>449</v>
      </c>
      <c r="L16" s="1">
        <v>34500</v>
      </c>
      <c r="M16" s="1">
        <v>-31766.78</v>
      </c>
      <c r="N16" s="1">
        <v>2733.22</v>
      </c>
      <c r="O16" s="1">
        <f>SUM(L13:L16)</f>
        <v>621500</v>
      </c>
    </row>
    <row r="17" spans="2:15" x14ac:dyDescent="0.2">
      <c r="L17" s="1"/>
      <c r="M17" s="1"/>
      <c r="N17" s="1"/>
    </row>
    <row r="18" spans="2:15" x14ac:dyDescent="0.2">
      <c r="C18" s="3">
        <v>100000000224</v>
      </c>
      <c r="E18">
        <v>0</v>
      </c>
      <c r="G18" t="s">
        <v>450</v>
      </c>
      <c r="I18" s="26" t="s">
        <v>451</v>
      </c>
      <c r="L18" s="1">
        <v>27600</v>
      </c>
      <c r="M18" s="1">
        <v>-22753.18</v>
      </c>
      <c r="N18" s="1">
        <v>4846.82</v>
      </c>
    </row>
    <row r="19" spans="2:15" x14ac:dyDescent="0.2">
      <c r="L19" s="1"/>
      <c r="M19" s="1"/>
      <c r="N19" s="1"/>
    </row>
    <row r="20" spans="2:15" x14ac:dyDescent="0.2">
      <c r="C20" s="3">
        <v>100000000281</v>
      </c>
      <c r="E20">
        <v>0</v>
      </c>
      <c r="G20" t="s">
        <v>452</v>
      </c>
      <c r="I20" s="26" t="s">
        <v>453</v>
      </c>
      <c r="L20" s="1">
        <v>76000</v>
      </c>
      <c r="M20" s="1">
        <v>-55282.19</v>
      </c>
      <c r="N20" s="1">
        <v>20717.810000000001</v>
      </c>
    </row>
    <row r="21" spans="2:15" x14ac:dyDescent="0.2">
      <c r="C21" s="3">
        <v>100000000283</v>
      </c>
      <c r="E21">
        <v>0</v>
      </c>
      <c r="G21" t="s">
        <v>454</v>
      </c>
      <c r="I21" s="26" t="s">
        <v>455</v>
      </c>
      <c r="L21" s="1">
        <v>7900</v>
      </c>
      <c r="M21" s="1">
        <v>-5710.36</v>
      </c>
      <c r="N21" s="1">
        <v>2189.64</v>
      </c>
      <c r="O21" s="1">
        <f>SUM(L20:L21)</f>
        <v>83900</v>
      </c>
    </row>
    <row r="22" spans="2:15" x14ac:dyDescent="0.2">
      <c r="L22" s="1"/>
      <c r="M22" s="1"/>
      <c r="N22" s="1"/>
    </row>
    <row r="23" spans="2:15" x14ac:dyDescent="0.2">
      <c r="C23" s="3">
        <v>100000000374</v>
      </c>
      <c r="E23">
        <v>0</v>
      </c>
      <c r="G23" t="s">
        <v>456</v>
      </c>
      <c r="I23" s="26" t="s">
        <v>457</v>
      </c>
      <c r="L23" s="1">
        <v>33000</v>
      </c>
      <c r="M23" s="1">
        <v>-27191.1</v>
      </c>
      <c r="N23" s="1">
        <v>5808.9</v>
      </c>
    </row>
    <row r="24" spans="2:15" x14ac:dyDescent="0.2">
      <c r="L24" s="1"/>
      <c r="M24" s="1"/>
      <c r="N24" s="1"/>
    </row>
    <row r="25" spans="2:15" x14ac:dyDescent="0.2">
      <c r="C25" s="3">
        <v>100000001178</v>
      </c>
      <c r="E25">
        <v>0</v>
      </c>
      <c r="G25" t="s">
        <v>458</v>
      </c>
      <c r="I25" s="26" t="s">
        <v>459</v>
      </c>
      <c r="L25" s="1">
        <v>104800</v>
      </c>
      <c r="M25" s="1">
        <v>-10623.56</v>
      </c>
      <c r="N25" s="1">
        <v>94176.44</v>
      </c>
    </row>
    <row r="26" spans="2:15" x14ac:dyDescent="0.2">
      <c r="C26" s="3">
        <v>100000001179</v>
      </c>
      <c r="E26">
        <v>0</v>
      </c>
      <c r="G26" t="s">
        <v>458</v>
      </c>
      <c r="I26" s="26" t="s">
        <v>460</v>
      </c>
      <c r="L26" s="1">
        <v>16200</v>
      </c>
      <c r="M26" s="1">
        <v>-1642.19</v>
      </c>
      <c r="N26" s="1">
        <v>14557.81</v>
      </c>
      <c r="O26" s="1">
        <f>SUM(L25:L26)</f>
        <v>121000</v>
      </c>
    </row>
    <row r="27" spans="2:15" x14ac:dyDescent="0.2">
      <c r="L27" s="1"/>
      <c r="M27" s="1"/>
      <c r="N27" s="1"/>
    </row>
    <row r="28" spans="2:15" x14ac:dyDescent="0.2">
      <c r="C28" s="3">
        <v>100000001830</v>
      </c>
      <c r="E28">
        <v>0</v>
      </c>
      <c r="G28" t="s">
        <v>461</v>
      </c>
      <c r="I28" s="26" t="s">
        <v>460</v>
      </c>
      <c r="L28" s="1">
        <v>36300</v>
      </c>
      <c r="M28">
        <v>-37.29</v>
      </c>
      <c r="N28" s="1">
        <v>36262.71</v>
      </c>
    </row>
    <row r="30" spans="2:15" x14ac:dyDescent="0.2">
      <c r="B30" t="s">
        <v>329</v>
      </c>
      <c r="C30" s="3" t="s">
        <v>462</v>
      </c>
      <c r="L30" s="1">
        <v>923300</v>
      </c>
      <c r="M30" s="1">
        <v>-706491.81</v>
      </c>
      <c r="N30" s="1">
        <v>216808.19</v>
      </c>
    </row>
    <row r="32" spans="2:15" x14ac:dyDescent="0.2">
      <c r="B32" t="s">
        <v>331</v>
      </c>
      <c r="C32" s="3" t="s">
        <v>463</v>
      </c>
      <c r="L32" s="1">
        <v>923300</v>
      </c>
      <c r="M32" s="1">
        <v>-706491.81</v>
      </c>
      <c r="N32" s="1">
        <v>216808.19</v>
      </c>
    </row>
    <row r="34" spans="2:14" x14ac:dyDescent="0.2">
      <c r="B34" t="s">
        <v>333</v>
      </c>
      <c r="C34" s="3" t="s">
        <v>47</v>
      </c>
      <c r="L34" s="1">
        <v>923300</v>
      </c>
      <c r="M34" s="1">
        <v>-706491.81</v>
      </c>
      <c r="N34" s="1">
        <v>216808.19</v>
      </c>
    </row>
    <row r="36" spans="2:14" x14ac:dyDescent="0.2">
      <c r="B36" t="s">
        <v>334</v>
      </c>
      <c r="C36" s="3" t="s">
        <v>48</v>
      </c>
      <c r="L36" s="1">
        <v>923300</v>
      </c>
      <c r="M36" s="1">
        <v>-706491.81</v>
      </c>
      <c r="N36" s="1">
        <v>216808.19</v>
      </c>
    </row>
    <row r="38" spans="2:14" x14ac:dyDescent="0.2">
      <c r="B38" t="s">
        <v>335</v>
      </c>
      <c r="C38" s="3" t="s">
        <v>49</v>
      </c>
      <c r="L38" s="1">
        <v>923300</v>
      </c>
      <c r="M38" s="1">
        <v>-706491.81</v>
      </c>
      <c r="N38" s="1">
        <v>216808.19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opLeftCell="A31" workbookViewId="0">
      <selection activeCell="I43" sqref="I43:J44"/>
    </sheetView>
  </sheetViews>
  <sheetFormatPr defaultRowHeight="14.25" x14ac:dyDescent="0.2"/>
  <cols>
    <col min="3" max="3" width="14.375" style="2" customWidth="1"/>
    <col min="6" max="6" width="10.75" customWidth="1"/>
    <col min="7" max="7" width="38.875" customWidth="1"/>
    <col min="8" max="9" width="14.5" customWidth="1"/>
    <col min="10" max="10" width="11.75" customWidth="1"/>
    <col min="11" max="11" width="12.875" customWidth="1"/>
  </cols>
  <sheetData>
    <row r="1" spans="1:12" x14ac:dyDescent="0.2">
      <c r="A1" t="s">
        <v>0</v>
      </c>
    </row>
    <row r="3" spans="1:12" x14ac:dyDescent="0.2">
      <c r="A3" t="s">
        <v>1</v>
      </c>
      <c r="K3">
        <v>1</v>
      </c>
    </row>
    <row r="5" spans="1:12" x14ac:dyDescent="0.2">
      <c r="A5" t="s">
        <v>2</v>
      </c>
      <c r="D5" t="s">
        <v>3</v>
      </c>
      <c r="G5" t="s">
        <v>4</v>
      </c>
    </row>
    <row r="6" spans="1:12" x14ac:dyDescent="0.2">
      <c r="A6" t="s">
        <v>5</v>
      </c>
      <c r="D6" t="s">
        <v>1</v>
      </c>
      <c r="L6">
        <v>1</v>
      </c>
    </row>
    <row r="8" spans="1:12" x14ac:dyDescent="0.2">
      <c r="A8" t="s">
        <v>6</v>
      </c>
      <c r="E8" t="s">
        <v>7</v>
      </c>
      <c r="H8" t="s">
        <v>8</v>
      </c>
      <c r="I8" t="s">
        <v>9</v>
      </c>
      <c r="J8" t="s">
        <v>10</v>
      </c>
    </row>
    <row r="9" spans="1:12" x14ac:dyDescent="0.2">
      <c r="A9" t="s">
        <v>11</v>
      </c>
      <c r="E9">
        <v>8200</v>
      </c>
      <c r="H9" t="s">
        <v>12</v>
      </c>
      <c r="I9">
        <v>1206050101</v>
      </c>
      <c r="J9">
        <v>12060500</v>
      </c>
    </row>
    <row r="11" spans="1:12" x14ac:dyDescent="0.2">
      <c r="C11" s="2" t="s">
        <v>13</v>
      </c>
      <c r="D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3" spans="1:12" x14ac:dyDescent="0.2">
      <c r="C13" s="2">
        <v>100000000109</v>
      </c>
      <c r="D13">
        <v>0</v>
      </c>
      <c r="F13" t="s">
        <v>410</v>
      </c>
      <c r="G13" t="s">
        <v>464</v>
      </c>
      <c r="H13" s="1">
        <v>200000</v>
      </c>
      <c r="I13" s="1">
        <v>-199999</v>
      </c>
      <c r="J13">
        <v>1</v>
      </c>
    </row>
    <row r="14" spans="1:12" x14ac:dyDescent="0.2">
      <c r="C14" s="2">
        <v>100000000110</v>
      </c>
      <c r="D14">
        <v>0</v>
      </c>
      <c r="F14" t="s">
        <v>410</v>
      </c>
      <c r="G14" t="s">
        <v>465</v>
      </c>
      <c r="H14" s="1">
        <v>150000</v>
      </c>
      <c r="I14" s="1">
        <v>-149999</v>
      </c>
      <c r="J14">
        <v>1</v>
      </c>
    </row>
    <row r="15" spans="1:12" x14ac:dyDescent="0.2">
      <c r="C15" s="2">
        <v>100000000123</v>
      </c>
      <c r="D15">
        <v>0</v>
      </c>
      <c r="F15" t="s">
        <v>466</v>
      </c>
      <c r="G15" t="s">
        <v>467</v>
      </c>
      <c r="H15" s="1">
        <v>153000</v>
      </c>
      <c r="I15" s="1">
        <v>-152999</v>
      </c>
      <c r="J15">
        <v>1</v>
      </c>
    </row>
    <row r="16" spans="1:12" x14ac:dyDescent="0.2">
      <c r="C16" s="2">
        <v>100000000124</v>
      </c>
      <c r="D16">
        <v>0</v>
      </c>
      <c r="F16" t="s">
        <v>468</v>
      </c>
      <c r="G16" t="s">
        <v>469</v>
      </c>
      <c r="H16" s="1">
        <v>730000</v>
      </c>
      <c r="I16" s="1">
        <v>-729999</v>
      </c>
      <c r="J16">
        <v>1</v>
      </c>
    </row>
    <row r="17" spans="3:11" x14ac:dyDescent="0.2">
      <c r="C17" s="2">
        <v>100000000125</v>
      </c>
      <c r="D17">
        <v>0</v>
      </c>
      <c r="F17" t="s">
        <v>466</v>
      </c>
      <c r="G17" t="s">
        <v>470</v>
      </c>
      <c r="H17" s="1">
        <v>60000</v>
      </c>
      <c r="I17" s="1">
        <v>-59999</v>
      </c>
      <c r="J17">
        <v>1</v>
      </c>
    </row>
    <row r="18" spans="3:11" x14ac:dyDescent="0.2">
      <c r="C18" s="2">
        <v>100000000126</v>
      </c>
      <c r="D18">
        <v>0</v>
      </c>
      <c r="F18" t="s">
        <v>466</v>
      </c>
      <c r="G18" t="s">
        <v>471</v>
      </c>
      <c r="H18" s="1">
        <v>60000</v>
      </c>
      <c r="I18" s="1">
        <v>-59999</v>
      </c>
      <c r="J18">
        <v>1</v>
      </c>
    </row>
    <row r="19" spans="3:11" x14ac:dyDescent="0.2">
      <c r="C19" s="2">
        <v>100000000127</v>
      </c>
      <c r="D19">
        <v>0</v>
      </c>
      <c r="F19" t="s">
        <v>466</v>
      </c>
      <c r="G19" t="s">
        <v>472</v>
      </c>
      <c r="H19" s="1">
        <v>53000</v>
      </c>
      <c r="I19" s="1">
        <v>-52999</v>
      </c>
      <c r="J19">
        <v>1</v>
      </c>
    </row>
    <row r="20" spans="3:11" x14ac:dyDescent="0.2">
      <c r="C20" s="2">
        <v>100000000128</v>
      </c>
      <c r="D20">
        <v>0</v>
      </c>
      <c r="F20" t="s">
        <v>466</v>
      </c>
      <c r="G20" t="s">
        <v>473</v>
      </c>
      <c r="H20" s="1">
        <v>18000</v>
      </c>
      <c r="I20" s="1">
        <v>-17999</v>
      </c>
      <c r="J20">
        <v>1</v>
      </c>
    </row>
    <row r="21" spans="3:11" x14ac:dyDescent="0.2">
      <c r="C21" s="2">
        <v>100000000129</v>
      </c>
      <c r="D21">
        <v>0</v>
      </c>
      <c r="F21" t="s">
        <v>466</v>
      </c>
      <c r="G21" t="s">
        <v>474</v>
      </c>
      <c r="H21" s="1">
        <v>19500</v>
      </c>
      <c r="I21" s="1">
        <v>-19499</v>
      </c>
      <c r="J21">
        <v>1</v>
      </c>
    </row>
    <row r="22" spans="3:11" x14ac:dyDescent="0.2">
      <c r="C22" s="2">
        <v>100000000130</v>
      </c>
      <c r="D22">
        <v>0</v>
      </c>
      <c r="F22" t="s">
        <v>466</v>
      </c>
      <c r="G22" t="s">
        <v>475</v>
      </c>
      <c r="H22" s="1">
        <v>10000</v>
      </c>
      <c r="I22" s="1">
        <v>-9999</v>
      </c>
      <c r="J22">
        <v>1</v>
      </c>
      <c r="K22" s="1">
        <f>SUM(H13:H22)</f>
        <v>1453500</v>
      </c>
    </row>
    <row r="23" spans="3:11" x14ac:dyDescent="0.2">
      <c r="H23" s="1"/>
      <c r="I23" s="1"/>
    </row>
    <row r="24" spans="3:11" x14ac:dyDescent="0.2">
      <c r="C24" s="2">
        <v>100000000161</v>
      </c>
      <c r="D24">
        <v>0</v>
      </c>
      <c r="F24" t="s">
        <v>476</v>
      </c>
      <c r="G24" t="s">
        <v>477</v>
      </c>
      <c r="H24" s="1">
        <v>1692000</v>
      </c>
      <c r="I24" s="1">
        <v>-1691999</v>
      </c>
      <c r="J24">
        <v>1</v>
      </c>
    </row>
    <row r="25" spans="3:11" x14ac:dyDescent="0.2">
      <c r="C25" s="2">
        <v>100000000162</v>
      </c>
      <c r="D25">
        <v>0</v>
      </c>
      <c r="F25" t="s">
        <v>476</v>
      </c>
      <c r="G25" t="s">
        <v>478</v>
      </c>
      <c r="H25" s="1">
        <v>120000</v>
      </c>
      <c r="I25" s="1">
        <v>-119999</v>
      </c>
      <c r="J25">
        <v>1</v>
      </c>
    </row>
    <row r="26" spans="3:11" x14ac:dyDescent="0.2">
      <c r="C26" s="2">
        <v>100000000163</v>
      </c>
      <c r="D26">
        <v>0</v>
      </c>
      <c r="F26" t="s">
        <v>476</v>
      </c>
      <c r="G26" t="s">
        <v>479</v>
      </c>
      <c r="H26" s="1">
        <v>55000</v>
      </c>
      <c r="I26" s="1">
        <v>-54999</v>
      </c>
      <c r="J26">
        <v>1</v>
      </c>
    </row>
    <row r="27" spans="3:11" x14ac:dyDescent="0.2">
      <c r="C27" s="2">
        <v>100000000182</v>
      </c>
      <c r="D27">
        <v>0</v>
      </c>
      <c r="F27" t="s">
        <v>395</v>
      </c>
      <c r="G27" t="s">
        <v>480</v>
      </c>
      <c r="H27" s="1">
        <v>16000</v>
      </c>
      <c r="I27" s="1">
        <v>-15999</v>
      </c>
      <c r="J27">
        <v>1</v>
      </c>
    </row>
    <row r="28" spans="3:11" x14ac:dyDescent="0.2">
      <c r="C28" s="2">
        <v>100000000183</v>
      </c>
      <c r="D28">
        <v>0</v>
      </c>
      <c r="F28" t="s">
        <v>395</v>
      </c>
      <c r="G28" t="s">
        <v>481</v>
      </c>
      <c r="H28" s="1">
        <v>28215</v>
      </c>
      <c r="I28" s="1">
        <v>-28214</v>
      </c>
      <c r="J28">
        <v>1</v>
      </c>
    </row>
    <row r="29" spans="3:11" x14ac:dyDescent="0.2">
      <c r="C29" s="2">
        <v>100000000184</v>
      </c>
      <c r="D29">
        <v>0</v>
      </c>
      <c r="F29" t="s">
        <v>395</v>
      </c>
      <c r="G29" t="s">
        <v>482</v>
      </c>
      <c r="H29" s="1">
        <v>85650</v>
      </c>
      <c r="I29" s="1">
        <v>-85649</v>
      </c>
      <c r="J29">
        <v>1</v>
      </c>
    </row>
    <row r="30" spans="3:11" x14ac:dyDescent="0.2">
      <c r="C30" s="2">
        <v>100000000185</v>
      </c>
      <c r="D30">
        <v>0</v>
      </c>
      <c r="F30" t="s">
        <v>395</v>
      </c>
      <c r="G30" t="s">
        <v>483</v>
      </c>
      <c r="H30" s="1">
        <v>100000</v>
      </c>
      <c r="I30" s="1">
        <v>-99999</v>
      </c>
      <c r="J30">
        <v>1</v>
      </c>
      <c r="K30" s="1">
        <f>SUM(H24:H30)</f>
        <v>2096865</v>
      </c>
    </row>
    <row r="31" spans="3:11" x14ac:dyDescent="0.2">
      <c r="H31" s="1"/>
      <c r="I31" s="1"/>
    </row>
    <row r="32" spans="3:11" x14ac:dyDescent="0.2">
      <c r="C32" s="2">
        <v>100000000231</v>
      </c>
      <c r="D32">
        <v>0</v>
      </c>
      <c r="F32" t="s">
        <v>484</v>
      </c>
      <c r="G32" t="s">
        <v>485</v>
      </c>
      <c r="H32" s="1">
        <v>19700</v>
      </c>
      <c r="I32" s="1">
        <v>-19699</v>
      </c>
      <c r="J32">
        <v>1</v>
      </c>
    </row>
    <row r="33" spans="2:13" x14ac:dyDescent="0.2">
      <c r="C33" s="2">
        <v>100000000239</v>
      </c>
      <c r="D33">
        <v>0</v>
      </c>
      <c r="F33" t="s">
        <v>68</v>
      </c>
      <c r="G33" t="s">
        <v>486</v>
      </c>
      <c r="H33" s="1">
        <v>181800</v>
      </c>
      <c r="I33" s="1">
        <v>-181799</v>
      </c>
      <c r="J33">
        <v>1</v>
      </c>
    </row>
    <row r="34" spans="2:13" x14ac:dyDescent="0.2">
      <c r="C34" s="2">
        <v>100000000240</v>
      </c>
      <c r="D34">
        <v>0</v>
      </c>
      <c r="F34" t="s">
        <v>68</v>
      </c>
      <c r="G34" t="s">
        <v>487</v>
      </c>
      <c r="H34" s="1">
        <v>7700</v>
      </c>
      <c r="I34" s="1">
        <v>-7699</v>
      </c>
      <c r="J34">
        <v>1</v>
      </c>
    </row>
    <row r="35" spans="2:13" x14ac:dyDescent="0.2">
      <c r="B35" s="129"/>
      <c r="C35" s="413">
        <v>100000000241</v>
      </c>
      <c r="D35" s="414">
        <v>0</v>
      </c>
      <c r="E35" s="414"/>
      <c r="F35" s="414" t="s">
        <v>488</v>
      </c>
      <c r="G35" s="414" t="s">
        <v>489</v>
      </c>
      <c r="H35" s="415">
        <v>315000</v>
      </c>
      <c r="I35" s="415">
        <v>-314999</v>
      </c>
      <c r="J35" s="129">
        <v>1</v>
      </c>
      <c r="K35" s="130">
        <f>SUM(H32:H35)</f>
        <v>524200</v>
      </c>
      <c r="M35" s="129" t="s">
        <v>1237</v>
      </c>
    </row>
    <row r="36" spans="2:13" x14ac:dyDescent="0.2">
      <c r="H36" s="1"/>
      <c r="I36" s="1"/>
    </row>
    <row r="37" spans="2:13" s="129" customFormat="1" x14ac:dyDescent="0.2">
      <c r="C37" s="413">
        <v>100000000295</v>
      </c>
      <c r="D37" s="414">
        <v>0</v>
      </c>
      <c r="E37" s="414"/>
      <c r="F37" s="414" t="s">
        <v>490</v>
      </c>
      <c r="G37" s="414" t="s">
        <v>491</v>
      </c>
      <c r="H37" s="415">
        <v>690000</v>
      </c>
      <c r="I37" s="415">
        <v>-689999</v>
      </c>
      <c r="J37" s="129">
        <v>1</v>
      </c>
      <c r="K37" s="130">
        <f>+H37</f>
        <v>690000</v>
      </c>
      <c r="M37" s="129" t="s">
        <v>1237</v>
      </c>
    </row>
    <row r="38" spans="2:13" x14ac:dyDescent="0.2">
      <c r="H38" s="1"/>
      <c r="I38" s="1"/>
    </row>
    <row r="39" spans="2:13" x14ac:dyDescent="0.2">
      <c r="C39" s="2">
        <v>100000000388</v>
      </c>
      <c r="D39">
        <v>0</v>
      </c>
      <c r="F39" t="s">
        <v>492</v>
      </c>
      <c r="G39" t="s">
        <v>493</v>
      </c>
      <c r="H39" s="1">
        <v>1200000</v>
      </c>
      <c r="I39" s="1">
        <v>-720986.3</v>
      </c>
      <c r="J39" s="1">
        <v>479013.7</v>
      </c>
    </row>
    <row r="40" spans="2:13" x14ac:dyDescent="0.2">
      <c r="C40" s="2">
        <v>100000000389</v>
      </c>
      <c r="D40">
        <v>0</v>
      </c>
      <c r="F40" t="s">
        <v>492</v>
      </c>
      <c r="G40" t="s">
        <v>494</v>
      </c>
      <c r="H40" s="1">
        <v>1200000</v>
      </c>
      <c r="I40" s="1">
        <v>-720986.3</v>
      </c>
      <c r="J40" s="1">
        <v>479013.7</v>
      </c>
    </row>
    <row r="41" spans="2:13" x14ac:dyDescent="0.2">
      <c r="C41" s="2">
        <v>100000000390</v>
      </c>
      <c r="D41">
        <v>0</v>
      </c>
      <c r="F41" t="s">
        <v>492</v>
      </c>
      <c r="G41" t="s">
        <v>495</v>
      </c>
      <c r="H41" s="1">
        <v>1200000</v>
      </c>
      <c r="I41" s="1">
        <v>-720986.3</v>
      </c>
      <c r="J41" s="1">
        <v>479013.7</v>
      </c>
      <c r="K41" s="1">
        <f>SUM(H39:H41)</f>
        <v>3600000</v>
      </c>
    </row>
    <row r="42" spans="2:13" x14ac:dyDescent="0.2">
      <c r="H42" s="1"/>
      <c r="I42" s="1"/>
      <c r="J42" s="1"/>
    </row>
    <row r="43" spans="2:13" x14ac:dyDescent="0.2">
      <c r="C43" s="2">
        <v>100000000458</v>
      </c>
      <c r="D43">
        <v>0</v>
      </c>
      <c r="F43" t="s">
        <v>104</v>
      </c>
      <c r="G43" t="s">
        <v>496</v>
      </c>
      <c r="H43" s="1">
        <v>11700</v>
      </c>
      <c r="I43" s="1">
        <v>-5365.97</v>
      </c>
      <c r="J43" s="1">
        <v>6334.03</v>
      </c>
    </row>
    <row r="44" spans="2:13" x14ac:dyDescent="0.2">
      <c r="C44" s="2">
        <v>100000000459</v>
      </c>
      <c r="D44">
        <v>0</v>
      </c>
      <c r="F44" t="s">
        <v>497</v>
      </c>
      <c r="G44" t="s">
        <v>498</v>
      </c>
      <c r="H44" s="1">
        <v>480000</v>
      </c>
      <c r="I44" s="1">
        <v>-216723.29</v>
      </c>
      <c r="J44" s="1">
        <v>263276.71000000002</v>
      </c>
    </row>
    <row r="45" spans="2:13" x14ac:dyDescent="0.2">
      <c r="C45" s="2">
        <v>100000000477</v>
      </c>
      <c r="D45">
        <v>0</v>
      </c>
      <c r="F45" t="s">
        <v>499</v>
      </c>
      <c r="G45" t="s">
        <v>500</v>
      </c>
      <c r="H45" s="1">
        <v>129000</v>
      </c>
      <c r="I45" s="1">
        <v>-109561.64</v>
      </c>
      <c r="J45" s="1">
        <v>19438.36</v>
      </c>
    </row>
    <row r="46" spans="2:13" x14ac:dyDescent="0.2">
      <c r="C46" s="2">
        <v>100000000478</v>
      </c>
      <c r="D46">
        <v>0</v>
      </c>
      <c r="F46" t="s">
        <v>499</v>
      </c>
      <c r="G46" t="s">
        <v>501</v>
      </c>
      <c r="H46" s="1">
        <v>190000</v>
      </c>
      <c r="I46" s="1">
        <v>-161369.85999999999</v>
      </c>
      <c r="J46" s="1">
        <v>28630.14</v>
      </c>
    </row>
    <row r="47" spans="2:13" x14ac:dyDescent="0.2">
      <c r="C47" s="2">
        <v>100000000479</v>
      </c>
      <c r="D47">
        <v>0</v>
      </c>
      <c r="F47" t="s">
        <v>499</v>
      </c>
      <c r="G47" t="s">
        <v>502</v>
      </c>
      <c r="H47" s="1">
        <v>22000</v>
      </c>
      <c r="I47" s="1">
        <v>-18684.93</v>
      </c>
      <c r="J47" s="1">
        <v>3315.07</v>
      </c>
    </row>
    <row r="48" spans="2:13" x14ac:dyDescent="0.2">
      <c r="C48" s="2">
        <v>100000000480</v>
      </c>
      <c r="D48">
        <v>0</v>
      </c>
      <c r="F48" t="s">
        <v>499</v>
      </c>
      <c r="G48" t="s">
        <v>503</v>
      </c>
      <c r="H48" s="1">
        <v>280000</v>
      </c>
      <c r="I48" s="1">
        <v>-237808.22</v>
      </c>
      <c r="J48" s="1">
        <v>42191.78</v>
      </c>
    </row>
    <row r="49" spans="3:11" x14ac:dyDescent="0.2">
      <c r="C49" s="2">
        <v>100000000481</v>
      </c>
      <c r="D49">
        <v>0</v>
      </c>
      <c r="F49" t="s">
        <v>499</v>
      </c>
      <c r="G49" t="s">
        <v>504</v>
      </c>
      <c r="H49" s="1">
        <v>75000</v>
      </c>
      <c r="I49" s="1">
        <v>-63698.63</v>
      </c>
      <c r="J49" s="1">
        <v>11301.37</v>
      </c>
    </row>
    <row r="50" spans="3:11" x14ac:dyDescent="0.2">
      <c r="C50" s="2">
        <v>100000000482</v>
      </c>
      <c r="D50">
        <v>0</v>
      </c>
      <c r="F50" t="s">
        <v>499</v>
      </c>
      <c r="G50" t="s">
        <v>505</v>
      </c>
      <c r="H50" s="1">
        <v>110000</v>
      </c>
      <c r="I50" s="1">
        <v>-93424.66</v>
      </c>
      <c r="J50" s="1">
        <v>16575.34</v>
      </c>
    </row>
    <row r="51" spans="3:11" x14ac:dyDescent="0.2">
      <c r="C51" s="2">
        <v>100000000483</v>
      </c>
      <c r="D51">
        <v>0</v>
      </c>
      <c r="F51" t="s">
        <v>499</v>
      </c>
      <c r="G51" t="s">
        <v>506</v>
      </c>
      <c r="H51" s="1">
        <v>95000</v>
      </c>
      <c r="I51" s="1">
        <v>-80684.929999999993</v>
      </c>
      <c r="J51" s="1">
        <v>14315.07</v>
      </c>
    </row>
    <row r="52" spans="3:11" x14ac:dyDescent="0.2">
      <c r="C52" s="2">
        <v>100000000484</v>
      </c>
      <c r="D52">
        <v>0</v>
      </c>
      <c r="F52" t="s">
        <v>499</v>
      </c>
      <c r="G52" t="s">
        <v>507</v>
      </c>
      <c r="H52" s="1">
        <v>40000</v>
      </c>
      <c r="I52" s="1">
        <v>-33972.6</v>
      </c>
      <c r="J52" s="1">
        <v>6027.4</v>
      </c>
      <c r="K52" s="1">
        <f>SUM(H43:H52)</f>
        <v>1432700</v>
      </c>
    </row>
    <row r="53" spans="3:11" x14ac:dyDescent="0.2">
      <c r="H53" s="1"/>
      <c r="I53" s="1"/>
      <c r="J53" s="1"/>
    </row>
    <row r="54" spans="3:11" x14ac:dyDescent="0.2">
      <c r="C54" s="2">
        <v>100000000713</v>
      </c>
      <c r="D54">
        <v>0</v>
      </c>
      <c r="F54" t="s">
        <v>508</v>
      </c>
      <c r="G54" t="s">
        <v>509</v>
      </c>
      <c r="H54" s="1">
        <v>369000</v>
      </c>
      <c r="I54" s="1">
        <v>-175906.85</v>
      </c>
      <c r="J54" s="1">
        <v>193093.15</v>
      </c>
    </row>
    <row r="55" spans="3:11" x14ac:dyDescent="0.2">
      <c r="C55" s="2">
        <v>100000000738</v>
      </c>
      <c r="D55">
        <v>0</v>
      </c>
      <c r="F55" t="s">
        <v>510</v>
      </c>
      <c r="G55" t="s">
        <v>511</v>
      </c>
      <c r="H55" s="1">
        <v>894995</v>
      </c>
      <c r="I55" s="1">
        <v>-411942.9</v>
      </c>
      <c r="J55" s="1">
        <v>483052.1</v>
      </c>
    </row>
    <row r="56" spans="3:11" x14ac:dyDescent="0.2">
      <c r="C56" s="2">
        <v>100000000769</v>
      </c>
      <c r="D56">
        <v>0</v>
      </c>
      <c r="F56" t="s">
        <v>512</v>
      </c>
      <c r="G56" t="s">
        <v>513</v>
      </c>
      <c r="H56" s="1">
        <v>999990</v>
      </c>
      <c r="I56" s="1">
        <v>-409858.92</v>
      </c>
      <c r="J56" s="1">
        <v>590131.07999999996</v>
      </c>
      <c r="K56" s="1">
        <f>SUM(H54:H56)</f>
        <v>2263985</v>
      </c>
    </row>
    <row r="57" spans="3:11" x14ac:dyDescent="0.2">
      <c r="H57" s="1"/>
      <c r="I57" s="1"/>
      <c r="J57" s="1"/>
    </row>
    <row r="58" spans="3:11" x14ac:dyDescent="0.2">
      <c r="C58" s="2">
        <v>100000000833</v>
      </c>
      <c r="D58">
        <v>0</v>
      </c>
      <c r="F58" t="s">
        <v>428</v>
      </c>
      <c r="G58" t="s">
        <v>514</v>
      </c>
      <c r="H58" s="1">
        <v>657000</v>
      </c>
      <c r="I58" s="1">
        <v>-656999</v>
      </c>
      <c r="J58">
        <v>1</v>
      </c>
    </row>
    <row r="59" spans="3:11" x14ac:dyDescent="0.2">
      <c r="C59" s="2">
        <v>100000000834</v>
      </c>
      <c r="D59">
        <v>0</v>
      </c>
      <c r="F59" t="s">
        <v>428</v>
      </c>
      <c r="G59" t="s">
        <v>515</v>
      </c>
      <c r="H59" s="1">
        <v>464000</v>
      </c>
      <c r="I59" s="1">
        <v>-463999</v>
      </c>
      <c r="J59">
        <v>1</v>
      </c>
    </row>
    <row r="60" spans="3:11" x14ac:dyDescent="0.2">
      <c r="C60" s="2">
        <v>100000000835</v>
      </c>
      <c r="D60">
        <v>0</v>
      </c>
      <c r="F60" t="s">
        <v>428</v>
      </c>
      <c r="G60" t="s">
        <v>516</v>
      </c>
      <c r="H60" s="1">
        <v>38900</v>
      </c>
      <c r="I60" s="1">
        <v>-38899</v>
      </c>
      <c r="J60">
        <v>1</v>
      </c>
    </row>
    <row r="61" spans="3:11" x14ac:dyDescent="0.2">
      <c r="C61" s="2">
        <v>100000000836</v>
      </c>
      <c r="D61">
        <v>0</v>
      </c>
      <c r="F61" t="s">
        <v>428</v>
      </c>
      <c r="G61" t="s">
        <v>517</v>
      </c>
      <c r="H61" s="1">
        <v>6800</v>
      </c>
      <c r="I61" s="1">
        <v>-6799</v>
      </c>
      <c r="J61">
        <v>1</v>
      </c>
    </row>
    <row r="62" spans="3:11" x14ac:dyDescent="0.2">
      <c r="C62" s="2">
        <v>100000000837</v>
      </c>
      <c r="D62">
        <v>0</v>
      </c>
      <c r="F62" t="s">
        <v>428</v>
      </c>
      <c r="G62" t="s">
        <v>518</v>
      </c>
      <c r="H62" s="1">
        <v>19800</v>
      </c>
      <c r="I62" s="1">
        <v>-19799</v>
      </c>
      <c r="J62">
        <v>1</v>
      </c>
    </row>
    <row r="63" spans="3:11" x14ac:dyDescent="0.2">
      <c r="C63" s="2">
        <v>100000000838</v>
      </c>
      <c r="D63">
        <v>0</v>
      </c>
      <c r="F63" t="s">
        <v>428</v>
      </c>
      <c r="G63" t="s">
        <v>519</v>
      </c>
      <c r="H63" s="1">
        <v>1296000</v>
      </c>
      <c r="I63" s="1">
        <v>-1295999</v>
      </c>
      <c r="J63">
        <v>1</v>
      </c>
    </row>
    <row r="64" spans="3:11" x14ac:dyDescent="0.2">
      <c r="C64" s="2">
        <v>100000000839</v>
      </c>
      <c r="D64">
        <v>0</v>
      </c>
      <c r="F64" t="s">
        <v>428</v>
      </c>
      <c r="G64" t="s">
        <v>520</v>
      </c>
      <c r="H64" s="1">
        <v>132000</v>
      </c>
      <c r="I64" s="1">
        <v>-131999</v>
      </c>
      <c r="J64">
        <v>1</v>
      </c>
    </row>
    <row r="65" spans="3:11" x14ac:dyDescent="0.2">
      <c r="C65" s="2">
        <v>100000000840</v>
      </c>
      <c r="D65">
        <v>0</v>
      </c>
      <c r="F65" t="s">
        <v>428</v>
      </c>
      <c r="G65" t="s">
        <v>521</v>
      </c>
      <c r="H65" s="1">
        <v>28000</v>
      </c>
      <c r="I65" s="1">
        <v>-27999</v>
      </c>
      <c r="J65">
        <v>1</v>
      </c>
    </row>
    <row r="66" spans="3:11" x14ac:dyDescent="0.2">
      <c r="C66" s="2">
        <v>100000000841</v>
      </c>
      <c r="D66">
        <v>0</v>
      </c>
      <c r="F66" t="s">
        <v>428</v>
      </c>
      <c r="G66" t="s">
        <v>522</v>
      </c>
      <c r="H66" s="1">
        <v>170000</v>
      </c>
      <c r="I66" s="1">
        <v>-169999</v>
      </c>
      <c r="J66">
        <v>1</v>
      </c>
    </row>
    <row r="67" spans="3:11" x14ac:dyDescent="0.2">
      <c r="C67" s="2">
        <v>100000000842</v>
      </c>
      <c r="D67">
        <v>0</v>
      </c>
      <c r="F67" t="s">
        <v>428</v>
      </c>
      <c r="G67" t="s">
        <v>523</v>
      </c>
      <c r="H67" s="1">
        <v>11500</v>
      </c>
      <c r="I67" s="1">
        <v>-11499</v>
      </c>
      <c r="J67">
        <v>1</v>
      </c>
    </row>
    <row r="68" spans="3:11" x14ac:dyDescent="0.2">
      <c r="C68" s="2">
        <v>100000000843</v>
      </c>
      <c r="D68">
        <v>0</v>
      </c>
      <c r="F68" t="s">
        <v>428</v>
      </c>
      <c r="G68" t="s">
        <v>515</v>
      </c>
      <c r="H68" s="1">
        <v>684800</v>
      </c>
      <c r="I68" s="1">
        <v>-684799</v>
      </c>
      <c r="J68">
        <v>1</v>
      </c>
    </row>
    <row r="69" spans="3:11" x14ac:dyDescent="0.2">
      <c r="C69" s="2">
        <v>100000000845</v>
      </c>
      <c r="D69">
        <v>0</v>
      </c>
      <c r="F69" t="s">
        <v>428</v>
      </c>
      <c r="G69" t="s">
        <v>524</v>
      </c>
      <c r="H69" s="1">
        <v>499000</v>
      </c>
      <c r="I69" s="1">
        <v>-498999</v>
      </c>
      <c r="J69">
        <v>1</v>
      </c>
    </row>
    <row r="70" spans="3:11" x14ac:dyDescent="0.2">
      <c r="C70" s="2">
        <v>100000000846</v>
      </c>
      <c r="D70">
        <v>0</v>
      </c>
      <c r="F70" t="s">
        <v>428</v>
      </c>
      <c r="G70" t="s">
        <v>525</v>
      </c>
      <c r="H70" s="1">
        <v>106000</v>
      </c>
      <c r="I70" s="1">
        <v>-105999</v>
      </c>
      <c r="J70">
        <v>1</v>
      </c>
    </row>
    <row r="71" spans="3:11" x14ac:dyDescent="0.2">
      <c r="C71" s="2">
        <v>100000000847</v>
      </c>
      <c r="D71">
        <v>0</v>
      </c>
      <c r="F71" t="s">
        <v>428</v>
      </c>
      <c r="G71" t="s">
        <v>526</v>
      </c>
      <c r="H71" s="1">
        <v>99000</v>
      </c>
      <c r="I71" s="1">
        <v>-98999</v>
      </c>
      <c r="J71">
        <v>1</v>
      </c>
    </row>
    <row r="72" spans="3:11" x14ac:dyDescent="0.2">
      <c r="C72" s="2">
        <v>100000000848</v>
      </c>
      <c r="D72">
        <v>0</v>
      </c>
      <c r="F72" t="s">
        <v>428</v>
      </c>
      <c r="G72" t="s">
        <v>524</v>
      </c>
      <c r="H72" s="1">
        <v>400000</v>
      </c>
      <c r="I72" s="1">
        <v>-399999</v>
      </c>
      <c r="J72">
        <v>1</v>
      </c>
    </row>
    <row r="73" spans="3:11" x14ac:dyDescent="0.2">
      <c r="C73" s="2">
        <v>100000000849</v>
      </c>
      <c r="D73">
        <v>0</v>
      </c>
      <c r="F73" t="s">
        <v>428</v>
      </c>
      <c r="G73" t="s">
        <v>527</v>
      </c>
      <c r="H73" s="1">
        <v>200000</v>
      </c>
      <c r="I73" s="1">
        <v>-199999</v>
      </c>
      <c r="J73">
        <v>1</v>
      </c>
    </row>
    <row r="74" spans="3:11" x14ac:dyDescent="0.2">
      <c r="C74" s="2">
        <v>100000000850</v>
      </c>
      <c r="D74">
        <v>0</v>
      </c>
      <c r="F74" t="s">
        <v>428</v>
      </c>
      <c r="G74" t="s">
        <v>528</v>
      </c>
      <c r="H74" s="1">
        <v>50000</v>
      </c>
      <c r="I74" s="1">
        <v>-49999</v>
      </c>
      <c r="J74">
        <v>1</v>
      </c>
    </row>
    <row r="75" spans="3:11" x14ac:dyDescent="0.2">
      <c r="C75" s="2">
        <v>100000000851</v>
      </c>
      <c r="D75">
        <v>0</v>
      </c>
      <c r="F75" t="s">
        <v>428</v>
      </c>
      <c r="G75" t="s">
        <v>529</v>
      </c>
      <c r="H75" s="1">
        <v>144000</v>
      </c>
      <c r="I75" s="1">
        <v>-143999</v>
      </c>
      <c r="J75">
        <v>1</v>
      </c>
    </row>
    <row r="76" spans="3:11" x14ac:dyDescent="0.2">
      <c r="C76" s="2">
        <v>100000000852</v>
      </c>
      <c r="D76">
        <v>0</v>
      </c>
      <c r="F76" t="s">
        <v>428</v>
      </c>
      <c r="G76" t="s">
        <v>530</v>
      </c>
      <c r="H76" s="1">
        <v>30000</v>
      </c>
      <c r="I76" s="1">
        <v>-29999</v>
      </c>
      <c r="J76">
        <v>1</v>
      </c>
    </row>
    <row r="77" spans="3:11" x14ac:dyDescent="0.2">
      <c r="C77" s="2">
        <v>100000000853</v>
      </c>
      <c r="D77">
        <v>0</v>
      </c>
      <c r="F77" t="s">
        <v>428</v>
      </c>
      <c r="G77" t="s">
        <v>531</v>
      </c>
      <c r="H77" s="1">
        <v>15000</v>
      </c>
      <c r="I77" s="1">
        <v>-14999</v>
      </c>
      <c r="J77">
        <v>1</v>
      </c>
    </row>
    <row r="78" spans="3:11" x14ac:dyDescent="0.2">
      <c r="C78" s="2">
        <v>100000000854</v>
      </c>
      <c r="D78">
        <v>0</v>
      </c>
      <c r="F78" t="s">
        <v>428</v>
      </c>
      <c r="G78" t="s">
        <v>532</v>
      </c>
      <c r="H78" s="1">
        <v>16000</v>
      </c>
      <c r="I78" s="1">
        <v>-15999</v>
      </c>
      <c r="J78">
        <v>1</v>
      </c>
      <c r="K78" s="1">
        <f>SUM(H58:H78)</f>
        <v>5067800</v>
      </c>
    </row>
    <row r="79" spans="3:11" x14ac:dyDescent="0.2">
      <c r="H79" s="1"/>
      <c r="I79" s="1"/>
    </row>
    <row r="80" spans="3:11" x14ac:dyDescent="0.2">
      <c r="C80" s="2">
        <v>100000001581</v>
      </c>
      <c r="D80">
        <v>0</v>
      </c>
      <c r="F80" t="s">
        <v>533</v>
      </c>
      <c r="G80" t="s">
        <v>534</v>
      </c>
      <c r="H80" s="1">
        <v>72000</v>
      </c>
      <c r="I80" s="1">
        <v>-48529.38</v>
      </c>
      <c r="J80" s="1">
        <v>23470.62</v>
      </c>
    </row>
    <row r="81" spans="2:11" x14ac:dyDescent="0.2">
      <c r="C81" s="2">
        <v>100000001582</v>
      </c>
      <c r="D81">
        <v>0</v>
      </c>
      <c r="F81" t="s">
        <v>533</v>
      </c>
      <c r="G81" t="s">
        <v>534</v>
      </c>
      <c r="H81" s="1">
        <v>72000</v>
      </c>
      <c r="I81" s="1">
        <v>-48529.39</v>
      </c>
      <c r="J81" s="1">
        <v>23470.61</v>
      </c>
    </row>
    <row r="82" spans="2:11" x14ac:dyDescent="0.2">
      <c r="C82" s="2">
        <v>100000001583</v>
      </c>
      <c r="D82">
        <v>0</v>
      </c>
      <c r="F82" t="s">
        <v>533</v>
      </c>
      <c r="G82" t="s">
        <v>534</v>
      </c>
      <c r="H82" s="1">
        <v>72000</v>
      </c>
      <c r="I82" s="1">
        <v>-48529.38</v>
      </c>
      <c r="J82" s="1">
        <v>23470.62</v>
      </c>
    </row>
    <row r="83" spans="2:11" x14ac:dyDescent="0.2">
      <c r="C83" s="2">
        <v>100000001584</v>
      </c>
      <c r="D83">
        <v>0</v>
      </c>
      <c r="F83" t="s">
        <v>533</v>
      </c>
      <c r="G83" t="s">
        <v>534</v>
      </c>
      <c r="H83" s="1">
        <v>72000</v>
      </c>
      <c r="I83" s="1">
        <v>-48529.39</v>
      </c>
      <c r="J83" s="1">
        <v>23470.61</v>
      </c>
    </row>
    <row r="84" spans="2:11" x14ac:dyDescent="0.2">
      <c r="C84" s="2">
        <v>100000001585</v>
      </c>
      <c r="D84">
        <v>0</v>
      </c>
      <c r="F84" t="s">
        <v>533</v>
      </c>
      <c r="G84" t="s">
        <v>534</v>
      </c>
      <c r="H84" s="1">
        <v>72000</v>
      </c>
      <c r="I84" s="1">
        <v>-48529.38</v>
      </c>
      <c r="J84" s="1">
        <v>23470.62</v>
      </c>
    </row>
    <row r="85" spans="2:11" x14ac:dyDescent="0.2">
      <c r="C85" s="2">
        <v>100000001586</v>
      </c>
      <c r="D85">
        <v>0</v>
      </c>
      <c r="F85" t="s">
        <v>533</v>
      </c>
      <c r="G85" t="s">
        <v>535</v>
      </c>
      <c r="H85" s="1">
        <v>31200</v>
      </c>
      <c r="I85" s="1">
        <v>-9146.2999999999993</v>
      </c>
      <c r="J85" s="1">
        <v>22053.7</v>
      </c>
    </row>
    <row r="86" spans="2:11" x14ac:dyDescent="0.2">
      <c r="C86" s="2">
        <v>100000001586</v>
      </c>
      <c r="D86">
        <v>1</v>
      </c>
      <c r="F86" t="s">
        <v>533</v>
      </c>
      <c r="G86" t="s">
        <v>535</v>
      </c>
      <c r="H86" s="1">
        <v>46800</v>
      </c>
      <c r="I86" s="1">
        <v>-46799</v>
      </c>
      <c r="J86">
        <v>1</v>
      </c>
      <c r="K86" s="1">
        <f>SUM(I85:I86)</f>
        <v>-55945.3</v>
      </c>
    </row>
    <row r="87" spans="2:11" x14ac:dyDescent="0.2">
      <c r="C87" s="2">
        <v>100000001587</v>
      </c>
      <c r="D87">
        <v>0</v>
      </c>
      <c r="F87" t="s">
        <v>533</v>
      </c>
      <c r="G87" t="s">
        <v>535</v>
      </c>
      <c r="H87" s="1">
        <v>31200</v>
      </c>
      <c r="I87" s="1">
        <v>-9146.2999999999993</v>
      </c>
      <c r="J87" s="1">
        <v>22053.7</v>
      </c>
    </row>
    <row r="88" spans="2:11" x14ac:dyDescent="0.2">
      <c r="C88" s="2">
        <v>100000001587</v>
      </c>
      <c r="D88">
        <v>1</v>
      </c>
      <c r="F88" t="s">
        <v>533</v>
      </c>
      <c r="G88" t="s">
        <v>535</v>
      </c>
      <c r="H88" s="1">
        <v>46800</v>
      </c>
      <c r="I88" s="1">
        <v>-46799</v>
      </c>
      <c r="J88">
        <v>1</v>
      </c>
    </row>
    <row r="89" spans="2:11" x14ac:dyDescent="0.2">
      <c r="C89" s="2">
        <v>100000001588</v>
      </c>
      <c r="D89">
        <v>0</v>
      </c>
      <c r="F89" t="s">
        <v>533</v>
      </c>
      <c r="G89" t="s">
        <v>535</v>
      </c>
      <c r="H89" s="1">
        <v>31200</v>
      </c>
      <c r="I89" s="1">
        <v>-9146.2999999999993</v>
      </c>
      <c r="J89" s="1">
        <v>22053.7</v>
      </c>
    </row>
    <row r="90" spans="2:11" x14ac:dyDescent="0.2">
      <c r="C90" s="2">
        <v>100000001588</v>
      </c>
      <c r="D90">
        <v>1</v>
      </c>
      <c r="F90" t="s">
        <v>533</v>
      </c>
      <c r="G90" t="s">
        <v>535</v>
      </c>
      <c r="H90" s="1">
        <v>46800</v>
      </c>
      <c r="I90" s="1">
        <v>-46799</v>
      </c>
      <c r="J90">
        <v>1</v>
      </c>
      <c r="K90" s="1">
        <f>SUM(H80:H90)</f>
        <v>594000</v>
      </c>
    </row>
    <row r="92" spans="2:11" x14ac:dyDescent="0.2">
      <c r="B92" t="s">
        <v>329</v>
      </c>
      <c r="C92" s="2" t="s">
        <v>536</v>
      </c>
      <c r="H92" s="1">
        <v>17723050</v>
      </c>
      <c r="I92" s="1">
        <v>-14424767.119999999</v>
      </c>
      <c r="J92" s="1">
        <v>3298282.88</v>
      </c>
    </row>
    <row r="94" spans="2:11" x14ac:dyDescent="0.2">
      <c r="B94" t="s">
        <v>331</v>
      </c>
      <c r="C94" s="2" t="s">
        <v>537</v>
      </c>
      <c r="H94" s="1">
        <v>17723050</v>
      </c>
      <c r="I94" s="1">
        <v>-14424767.119999999</v>
      </c>
      <c r="J94" s="1">
        <v>3298282.88</v>
      </c>
    </row>
    <row r="96" spans="2:11" x14ac:dyDescent="0.2">
      <c r="B96" t="s">
        <v>333</v>
      </c>
      <c r="C96" s="2" t="s">
        <v>47</v>
      </c>
      <c r="H96" s="1">
        <v>17723050</v>
      </c>
      <c r="I96" s="1">
        <v>-14424767.119999999</v>
      </c>
      <c r="J96" s="1">
        <v>3298282.88</v>
      </c>
    </row>
    <row r="98" spans="2:10" x14ac:dyDescent="0.2">
      <c r="B98" t="s">
        <v>334</v>
      </c>
      <c r="C98" s="2" t="s">
        <v>48</v>
      </c>
      <c r="H98" s="1">
        <v>17723050</v>
      </c>
      <c r="I98" s="1">
        <v>-14424767.119999999</v>
      </c>
      <c r="J98" s="1">
        <v>3298282.88</v>
      </c>
    </row>
    <row r="100" spans="2:10" x14ac:dyDescent="0.2">
      <c r="B100" t="s">
        <v>335</v>
      </c>
      <c r="C100" s="2" t="s">
        <v>49</v>
      </c>
      <c r="H100" s="1">
        <v>17723050</v>
      </c>
      <c r="I100" s="1">
        <v>-14424767.119999999</v>
      </c>
      <c r="J100" s="1">
        <v>3298282.88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opLeftCell="A19" workbookViewId="0">
      <selection activeCell="I52" sqref="I52"/>
    </sheetView>
  </sheetViews>
  <sheetFormatPr defaultRowHeight="14.25" x14ac:dyDescent="0.2"/>
  <cols>
    <col min="3" max="3" width="15.75" style="3" customWidth="1"/>
    <col min="7" max="7" width="13.625" customWidth="1"/>
    <col min="9" max="9" width="31.25" customWidth="1"/>
    <col min="13" max="14" width="13.875" customWidth="1"/>
    <col min="15" max="15" width="12.875" customWidth="1"/>
    <col min="16" max="16" width="10.125" bestFit="1" customWidth="1"/>
  </cols>
  <sheetData>
    <row r="1" spans="1:17" x14ac:dyDescent="0.2">
      <c r="A1" t="s">
        <v>399</v>
      </c>
    </row>
    <row r="3" spans="1:17" x14ac:dyDescent="0.2">
      <c r="A3" t="s">
        <v>1</v>
      </c>
      <c r="D3" t="s">
        <v>400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1206100101</v>
      </c>
      <c r="L9">
        <v>12061000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3">
        <v>100000000111</v>
      </c>
      <c r="E13">
        <v>0</v>
      </c>
      <c r="G13" t="s">
        <v>410</v>
      </c>
      <c r="I13" t="s">
        <v>538</v>
      </c>
      <c r="M13" s="1">
        <v>25000</v>
      </c>
      <c r="N13" s="1">
        <v>-24999</v>
      </c>
      <c r="O13">
        <v>1</v>
      </c>
    </row>
    <row r="14" spans="1:17" x14ac:dyDescent="0.2">
      <c r="C14" s="3">
        <v>100000000114</v>
      </c>
      <c r="E14">
        <v>0</v>
      </c>
      <c r="G14" t="s">
        <v>410</v>
      </c>
      <c r="I14" t="s">
        <v>539</v>
      </c>
      <c r="M14" s="1">
        <v>29500</v>
      </c>
      <c r="N14" s="1">
        <v>-29499</v>
      </c>
      <c r="O14">
        <v>1</v>
      </c>
      <c r="P14" s="1">
        <f>SUM(M13:M14)</f>
        <v>54500</v>
      </c>
    </row>
    <row r="15" spans="1:17" x14ac:dyDescent="0.2">
      <c r="M15" s="1"/>
      <c r="N15" s="1"/>
    </row>
    <row r="16" spans="1:17" x14ac:dyDescent="0.2">
      <c r="C16" s="3">
        <v>100000000209</v>
      </c>
      <c r="E16">
        <v>0</v>
      </c>
      <c r="G16" t="s">
        <v>395</v>
      </c>
      <c r="I16" t="s">
        <v>540</v>
      </c>
      <c r="M16" s="1">
        <v>213000</v>
      </c>
      <c r="N16" s="1">
        <v>-212999</v>
      </c>
      <c r="O16">
        <v>1</v>
      </c>
      <c r="P16" s="1">
        <f>+M16</f>
        <v>213000</v>
      </c>
    </row>
    <row r="17" spans="3:16" x14ac:dyDescent="0.2">
      <c r="M17" s="1"/>
      <c r="N17" s="1"/>
    </row>
    <row r="18" spans="3:16" x14ac:dyDescent="0.2">
      <c r="C18" s="3">
        <v>100000000233</v>
      </c>
      <c r="E18">
        <v>0</v>
      </c>
      <c r="G18" t="s">
        <v>541</v>
      </c>
      <c r="I18" s="26" t="s">
        <v>542</v>
      </c>
      <c r="M18" s="1">
        <v>6000</v>
      </c>
      <c r="N18" s="1">
        <v>-5999</v>
      </c>
      <c r="O18">
        <v>1</v>
      </c>
    </row>
    <row r="19" spans="3:16" x14ac:dyDescent="0.2">
      <c r="C19" s="3">
        <v>100000000257</v>
      </c>
      <c r="E19">
        <v>0</v>
      </c>
      <c r="G19" t="s">
        <v>543</v>
      </c>
      <c r="I19" s="26" t="s">
        <v>544</v>
      </c>
      <c r="M19" s="1">
        <v>8400</v>
      </c>
      <c r="N19" s="1">
        <v>-8399</v>
      </c>
      <c r="O19">
        <v>1</v>
      </c>
      <c r="P19" s="1">
        <f>SUM(M18:M19)</f>
        <v>14400</v>
      </c>
    </row>
    <row r="20" spans="3:16" x14ac:dyDescent="0.2">
      <c r="I20" s="26"/>
      <c r="M20" s="1"/>
      <c r="N20" s="1"/>
    </row>
    <row r="21" spans="3:16" x14ac:dyDescent="0.2">
      <c r="C21" s="3">
        <v>100000000296</v>
      </c>
      <c r="E21">
        <v>0</v>
      </c>
      <c r="G21" t="s">
        <v>545</v>
      </c>
      <c r="I21" s="26" t="s">
        <v>546</v>
      </c>
      <c r="M21" s="1">
        <v>99500</v>
      </c>
      <c r="N21" s="1">
        <v>-99499</v>
      </c>
      <c r="O21">
        <v>1</v>
      </c>
    </row>
    <row r="22" spans="3:16" x14ac:dyDescent="0.2">
      <c r="C22" s="3">
        <v>100000000297</v>
      </c>
      <c r="E22">
        <v>0</v>
      </c>
      <c r="G22" t="s">
        <v>545</v>
      </c>
      <c r="I22" s="26" t="s">
        <v>547</v>
      </c>
      <c r="M22" s="1">
        <v>52500</v>
      </c>
      <c r="N22" s="1">
        <v>-52499</v>
      </c>
      <c r="O22">
        <v>1</v>
      </c>
      <c r="P22" s="1">
        <f>SUM(M21:M22)</f>
        <v>152000</v>
      </c>
    </row>
    <row r="23" spans="3:16" x14ac:dyDescent="0.2">
      <c r="I23" s="26"/>
      <c r="M23" s="1"/>
      <c r="N23" s="1"/>
    </row>
    <row r="24" spans="3:16" x14ac:dyDescent="0.2">
      <c r="C24" s="3">
        <v>100000000323</v>
      </c>
      <c r="E24">
        <v>0</v>
      </c>
      <c r="G24" t="s">
        <v>548</v>
      </c>
      <c r="I24" s="26" t="s">
        <v>549</v>
      </c>
      <c r="M24" s="1">
        <v>60000</v>
      </c>
      <c r="N24" s="1">
        <v>-59999</v>
      </c>
      <c r="O24">
        <v>1</v>
      </c>
    </row>
    <row r="25" spans="3:16" x14ac:dyDescent="0.2">
      <c r="C25" s="3">
        <v>100000000328</v>
      </c>
      <c r="E25">
        <v>0</v>
      </c>
      <c r="G25" t="s">
        <v>422</v>
      </c>
      <c r="I25" s="26" t="s">
        <v>550</v>
      </c>
      <c r="M25" s="1">
        <v>81000</v>
      </c>
      <c r="N25" s="1">
        <v>-80999</v>
      </c>
      <c r="O25">
        <v>1</v>
      </c>
    </row>
    <row r="26" spans="3:16" x14ac:dyDescent="0.2">
      <c r="C26" s="3">
        <v>100000000345</v>
      </c>
      <c r="E26">
        <v>0</v>
      </c>
      <c r="G26" t="s">
        <v>551</v>
      </c>
      <c r="I26" s="26" t="s">
        <v>552</v>
      </c>
      <c r="M26" s="1">
        <v>18590</v>
      </c>
      <c r="N26" s="1">
        <v>-18589</v>
      </c>
      <c r="O26">
        <v>1</v>
      </c>
    </row>
    <row r="27" spans="3:16" x14ac:dyDescent="0.2">
      <c r="C27" s="3">
        <v>100000000346</v>
      </c>
      <c r="E27">
        <v>0</v>
      </c>
      <c r="G27" t="s">
        <v>553</v>
      </c>
      <c r="I27" s="26" t="s">
        <v>554</v>
      </c>
      <c r="M27" s="1">
        <v>25000</v>
      </c>
      <c r="N27" s="1">
        <v>-24999</v>
      </c>
      <c r="O27">
        <v>1</v>
      </c>
    </row>
    <row r="28" spans="3:16" x14ac:dyDescent="0.2">
      <c r="C28" s="3">
        <v>100000000351</v>
      </c>
      <c r="E28">
        <v>0</v>
      </c>
      <c r="G28" t="s">
        <v>297</v>
      </c>
      <c r="I28" s="26" t="s">
        <v>555</v>
      </c>
      <c r="M28" s="1">
        <v>30000</v>
      </c>
      <c r="N28" s="1">
        <v>-29999</v>
      </c>
      <c r="O28">
        <v>1</v>
      </c>
    </row>
    <row r="29" spans="3:16" x14ac:dyDescent="0.2">
      <c r="C29" s="3">
        <v>100000000353</v>
      </c>
      <c r="E29">
        <v>0</v>
      </c>
      <c r="G29" t="s">
        <v>556</v>
      </c>
      <c r="I29" s="26" t="s">
        <v>557</v>
      </c>
      <c r="M29" s="1">
        <v>28100</v>
      </c>
      <c r="N29" s="1">
        <v>-28099</v>
      </c>
      <c r="O29">
        <v>1</v>
      </c>
      <c r="P29" s="1">
        <f>SUM(M24:M29)</f>
        <v>242690</v>
      </c>
    </row>
    <row r="30" spans="3:16" x14ac:dyDescent="0.2">
      <c r="I30" s="26"/>
      <c r="M30" s="1"/>
      <c r="N30" s="1"/>
    </row>
    <row r="31" spans="3:16" x14ac:dyDescent="0.2">
      <c r="C31" s="3">
        <v>100000000354</v>
      </c>
      <c r="E31">
        <v>0</v>
      </c>
      <c r="G31" t="s">
        <v>558</v>
      </c>
      <c r="I31" s="26" t="s">
        <v>559</v>
      </c>
      <c r="M31" s="1">
        <v>27200</v>
      </c>
      <c r="N31" s="1">
        <v>-27199</v>
      </c>
      <c r="O31">
        <v>1</v>
      </c>
    </row>
    <row r="32" spans="3:16" x14ac:dyDescent="0.2">
      <c r="C32" s="3">
        <v>100000000383</v>
      </c>
      <c r="E32">
        <v>0</v>
      </c>
      <c r="G32" t="s">
        <v>560</v>
      </c>
      <c r="I32" s="26" t="s">
        <v>561</v>
      </c>
      <c r="M32" s="1">
        <v>23000</v>
      </c>
      <c r="N32" s="1">
        <v>-22999</v>
      </c>
      <c r="O32">
        <v>1</v>
      </c>
    </row>
    <row r="33" spans="3:16" x14ac:dyDescent="0.2">
      <c r="C33" s="3">
        <v>100000000384</v>
      </c>
      <c r="E33">
        <v>0</v>
      </c>
      <c r="G33" t="s">
        <v>560</v>
      </c>
      <c r="I33" s="26" t="s">
        <v>561</v>
      </c>
      <c r="M33" s="1">
        <v>22000</v>
      </c>
      <c r="N33" s="1">
        <v>-21999</v>
      </c>
      <c r="O33">
        <v>1</v>
      </c>
    </row>
    <row r="34" spans="3:16" x14ac:dyDescent="0.2">
      <c r="C34" s="3">
        <v>100000000392</v>
      </c>
      <c r="E34">
        <v>0</v>
      </c>
      <c r="G34" t="s">
        <v>562</v>
      </c>
      <c r="I34" s="26" t="s">
        <v>563</v>
      </c>
      <c r="M34" s="1">
        <v>490000</v>
      </c>
      <c r="N34" s="1">
        <v>-489999</v>
      </c>
      <c r="O34">
        <v>1</v>
      </c>
      <c r="P34" s="1">
        <f>SUM(M31:M34)</f>
        <v>562200</v>
      </c>
    </row>
    <row r="35" spans="3:16" x14ac:dyDescent="0.2">
      <c r="I35" s="26"/>
      <c r="M35" s="1"/>
      <c r="N35" s="1"/>
    </row>
    <row r="36" spans="3:16" x14ac:dyDescent="0.2">
      <c r="C36" s="3">
        <v>100000000397</v>
      </c>
      <c r="E36">
        <v>0</v>
      </c>
      <c r="G36" t="s">
        <v>564</v>
      </c>
      <c r="I36" s="26" t="s">
        <v>565</v>
      </c>
      <c r="M36" s="1">
        <v>9000</v>
      </c>
      <c r="N36" s="1">
        <v>-8999</v>
      </c>
      <c r="O36">
        <v>1</v>
      </c>
    </row>
    <row r="37" spans="3:16" x14ac:dyDescent="0.2">
      <c r="C37" s="3">
        <v>100000000398</v>
      </c>
      <c r="E37">
        <v>0</v>
      </c>
      <c r="G37" t="s">
        <v>564</v>
      </c>
      <c r="I37" s="26" t="s">
        <v>566</v>
      </c>
      <c r="M37" s="1">
        <v>22000</v>
      </c>
      <c r="N37" s="1">
        <v>-21999</v>
      </c>
      <c r="O37">
        <v>1</v>
      </c>
    </row>
    <row r="38" spans="3:16" x14ac:dyDescent="0.2">
      <c r="C38" s="3">
        <v>100000000434</v>
      </c>
      <c r="E38">
        <v>0</v>
      </c>
      <c r="G38" t="s">
        <v>567</v>
      </c>
      <c r="I38" s="26" t="s">
        <v>568</v>
      </c>
      <c r="M38" s="1">
        <v>15000</v>
      </c>
      <c r="N38" s="1">
        <v>-14999</v>
      </c>
      <c r="O38">
        <v>1</v>
      </c>
    </row>
    <row r="39" spans="3:16" x14ac:dyDescent="0.2">
      <c r="C39" s="3">
        <v>100000000443</v>
      </c>
      <c r="E39">
        <v>0</v>
      </c>
      <c r="G39" t="s">
        <v>567</v>
      </c>
      <c r="I39" s="26" t="s">
        <v>569</v>
      </c>
      <c r="M39" s="1">
        <v>7600</v>
      </c>
      <c r="N39" s="1">
        <v>-7599</v>
      </c>
      <c r="O39">
        <v>1</v>
      </c>
    </row>
    <row r="40" spans="3:16" x14ac:dyDescent="0.2">
      <c r="C40" s="3">
        <v>100000000450</v>
      </c>
      <c r="E40">
        <v>0</v>
      </c>
      <c r="G40" t="s">
        <v>570</v>
      </c>
      <c r="I40" s="26" t="s">
        <v>571</v>
      </c>
      <c r="M40" s="1">
        <v>7900</v>
      </c>
      <c r="N40" s="1">
        <v>-7899</v>
      </c>
      <c r="O40">
        <v>1</v>
      </c>
      <c r="P40" s="1">
        <f>SUM(M36:M40)</f>
        <v>61500</v>
      </c>
    </row>
    <row r="41" spans="3:16" x14ac:dyDescent="0.2">
      <c r="I41" s="26"/>
      <c r="M41" s="1"/>
      <c r="N41" s="1"/>
    </row>
    <row r="42" spans="3:16" x14ac:dyDescent="0.2">
      <c r="C42" s="203">
        <v>100000000818</v>
      </c>
      <c r="D42" s="120"/>
      <c r="E42" s="120">
        <v>0</v>
      </c>
      <c r="F42" s="120"/>
      <c r="G42" s="120" t="s">
        <v>428</v>
      </c>
      <c r="H42" s="120"/>
      <c r="I42" s="120" t="s">
        <v>572</v>
      </c>
      <c r="J42" s="120"/>
      <c r="K42" s="120" t="s">
        <v>1232</v>
      </c>
      <c r="L42" s="120"/>
      <c r="M42" s="1">
        <v>10790</v>
      </c>
      <c r="N42" s="1">
        <v>-10789</v>
      </c>
      <c r="O42">
        <v>1</v>
      </c>
    </row>
    <row r="43" spans="3:16" x14ac:dyDescent="0.2">
      <c r="C43" s="203">
        <v>100000000819</v>
      </c>
      <c r="D43" s="120"/>
      <c r="E43" s="120">
        <v>0</v>
      </c>
      <c r="F43" s="120"/>
      <c r="G43" s="120" t="s">
        <v>428</v>
      </c>
      <c r="H43" s="120"/>
      <c r="I43" s="120" t="s">
        <v>573</v>
      </c>
      <c r="J43" s="120"/>
      <c r="K43" s="120" t="s">
        <v>1233</v>
      </c>
      <c r="M43" s="1">
        <v>29900</v>
      </c>
      <c r="N43" s="1">
        <v>-29899</v>
      </c>
      <c r="O43">
        <v>1</v>
      </c>
    </row>
    <row r="44" spans="3:16" x14ac:dyDescent="0.2">
      <c r="C44" s="3">
        <v>100000000820</v>
      </c>
      <c r="E44">
        <v>0</v>
      </c>
      <c r="G44" t="s">
        <v>428</v>
      </c>
      <c r="I44" s="26" t="s">
        <v>574</v>
      </c>
      <c r="M44" s="1">
        <v>81900</v>
      </c>
      <c r="N44" s="1">
        <v>-81899</v>
      </c>
      <c r="O44">
        <v>1</v>
      </c>
    </row>
    <row r="45" spans="3:16" x14ac:dyDescent="0.2">
      <c r="C45" s="3">
        <v>100000000821</v>
      </c>
      <c r="E45">
        <v>0</v>
      </c>
      <c r="G45" t="s">
        <v>428</v>
      </c>
      <c r="I45" s="26" t="s">
        <v>575</v>
      </c>
      <c r="M45" s="1">
        <v>8000</v>
      </c>
      <c r="N45" s="1">
        <v>-7999</v>
      </c>
      <c r="O45">
        <v>1</v>
      </c>
    </row>
    <row r="46" spans="3:16" x14ac:dyDescent="0.2">
      <c r="C46" s="203">
        <v>100000000822</v>
      </c>
      <c r="D46" s="120"/>
      <c r="E46" s="120">
        <v>0</v>
      </c>
      <c r="F46" s="120"/>
      <c r="G46" s="120" t="s">
        <v>428</v>
      </c>
      <c r="H46" s="120"/>
      <c r="I46" s="120" t="s">
        <v>576</v>
      </c>
      <c r="J46" s="120"/>
      <c r="K46" t="s">
        <v>1231</v>
      </c>
      <c r="M46" s="1">
        <v>34360</v>
      </c>
      <c r="N46" s="1">
        <v>-34359</v>
      </c>
      <c r="O46">
        <v>1</v>
      </c>
    </row>
    <row r="47" spans="3:16" x14ac:dyDescent="0.2">
      <c r="C47" s="203">
        <v>100000000823</v>
      </c>
      <c r="D47" s="120"/>
      <c r="E47" s="120">
        <v>0</v>
      </c>
      <c r="F47" s="120"/>
      <c r="G47" s="120" t="s">
        <v>428</v>
      </c>
      <c r="H47" s="120"/>
      <c r="I47" s="120" t="s">
        <v>577</v>
      </c>
      <c r="J47" s="120"/>
      <c r="K47" t="s">
        <v>1231</v>
      </c>
      <c r="M47" s="1">
        <v>5190</v>
      </c>
      <c r="N47" s="1">
        <v>-5189</v>
      </c>
      <c r="O47">
        <v>1</v>
      </c>
    </row>
    <row r="48" spans="3:16" x14ac:dyDescent="0.2">
      <c r="C48" s="3">
        <v>100000000824</v>
      </c>
      <c r="E48">
        <v>0</v>
      </c>
      <c r="G48" t="s">
        <v>428</v>
      </c>
      <c r="I48" s="26" t="s">
        <v>578</v>
      </c>
      <c r="M48" s="1">
        <v>132000</v>
      </c>
      <c r="N48" s="1">
        <v>-131999</v>
      </c>
      <c r="O48">
        <v>1</v>
      </c>
    </row>
    <row r="49" spans="3:16" x14ac:dyDescent="0.2">
      <c r="C49" s="203">
        <v>100000000825</v>
      </c>
      <c r="D49" s="120"/>
      <c r="E49" s="120">
        <v>0</v>
      </c>
      <c r="F49" s="120"/>
      <c r="G49" s="120" t="s">
        <v>428</v>
      </c>
      <c r="H49" s="120"/>
      <c r="I49" s="120" t="s">
        <v>579</v>
      </c>
      <c r="J49" s="120"/>
      <c r="K49" s="120" t="s">
        <v>1231</v>
      </c>
      <c r="L49" s="120"/>
      <c r="M49" s="121">
        <v>104970</v>
      </c>
      <c r="N49" s="121">
        <v>-104969</v>
      </c>
      <c r="O49">
        <v>1</v>
      </c>
    </row>
    <row r="50" spans="3:16" x14ac:dyDescent="0.2">
      <c r="C50" s="203">
        <v>100000000826</v>
      </c>
      <c r="D50" s="120"/>
      <c r="E50" s="120">
        <v>0</v>
      </c>
      <c r="F50" s="120"/>
      <c r="G50" s="120" t="s">
        <v>428</v>
      </c>
      <c r="H50" s="120"/>
      <c r="I50" s="120" t="s">
        <v>580</v>
      </c>
      <c r="J50" s="120"/>
      <c r="K50" t="s">
        <v>1231</v>
      </c>
      <c r="M50" s="1">
        <v>100000</v>
      </c>
      <c r="N50" s="1">
        <v>-99999</v>
      </c>
      <c r="O50">
        <v>1</v>
      </c>
    </row>
    <row r="51" spans="3:16" x14ac:dyDescent="0.2">
      <c r="C51" s="203">
        <v>100000000827</v>
      </c>
      <c r="D51" s="120"/>
      <c r="E51" s="120">
        <v>0</v>
      </c>
      <c r="F51" s="120"/>
      <c r="G51" s="120" t="s">
        <v>428</v>
      </c>
      <c r="H51" s="120"/>
      <c r="I51" s="120" t="s">
        <v>581</v>
      </c>
      <c r="J51" s="120"/>
      <c r="K51" t="s">
        <v>1231</v>
      </c>
      <c r="M51" s="1">
        <v>29900</v>
      </c>
      <c r="N51" s="1">
        <v>-29899</v>
      </c>
      <c r="O51">
        <v>1</v>
      </c>
    </row>
    <row r="52" spans="3:16" x14ac:dyDescent="0.2">
      <c r="C52" s="203">
        <v>100000000828</v>
      </c>
      <c r="D52" s="120"/>
      <c r="E52" s="120">
        <v>0</v>
      </c>
      <c r="F52" s="120"/>
      <c r="G52" s="120" t="s">
        <v>428</v>
      </c>
      <c r="H52" s="120"/>
      <c r="I52" s="120" t="s">
        <v>582</v>
      </c>
      <c r="J52" s="120"/>
      <c r="K52" t="s">
        <v>1231</v>
      </c>
      <c r="M52" s="1">
        <v>30300</v>
      </c>
      <c r="N52" s="1">
        <v>-30299</v>
      </c>
      <c r="O52">
        <v>1</v>
      </c>
    </row>
    <row r="53" spans="3:16" x14ac:dyDescent="0.2">
      <c r="C53" s="203">
        <v>100000000829</v>
      </c>
      <c r="D53" s="120"/>
      <c r="E53" s="120">
        <v>0</v>
      </c>
      <c r="F53" s="120"/>
      <c r="G53" s="120" t="s">
        <v>428</v>
      </c>
      <c r="H53" s="120"/>
      <c r="I53" s="120" t="s">
        <v>583</v>
      </c>
      <c r="J53" s="120"/>
      <c r="K53" t="s">
        <v>1231</v>
      </c>
      <c r="M53" s="1">
        <v>114990</v>
      </c>
      <c r="N53" s="1">
        <v>-114989</v>
      </c>
      <c r="O53">
        <v>1</v>
      </c>
    </row>
    <row r="54" spans="3:16" x14ac:dyDescent="0.2">
      <c r="C54" s="3">
        <v>100000000830</v>
      </c>
      <c r="E54">
        <v>0</v>
      </c>
      <c r="G54" t="s">
        <v>428</v>
      </c>
      <c r="I54" s="26" t="s">
        <v>584</v>
      </c>
      <c r="M54" s="1">
        <v>22513</v>
      </c>
      <c r="N54" s="1">
        <v>-22512</v>
      </c>
      <c r="O54">
        <v>1</v>
      </c>
    </row>
    <row r="55" spans="3:16" x14ac:dyDescent="0.2">
      <c r="C55" s="3">
        <v>100000000831</v>
      </c>
      <c r="E55">
        <v>0</v>
      </c>
      <c r="G55" t="s">
        <v>428</v>
      </c>
      <c r="I55" s="26" t="s">
        <v>585</v>
      </c>
      <c r="M55" s="1">
        <v>9487</v>
      </c>
      <c r="N55" s="1">
        <v>-9486</v>
      </c>
      <c r="O55">
        <v>1</v>
      </c>
    </row>
    <row r="56" spans="3:16" x14ac:dyDescent="0.2">
      <c r="C56" s="203">
        <v>100000000856</v>
      </c>
      <c r="D56" s="120"/>
      <c r="E56" s="120">
        <v>0</v>
      </c>
      <c r="F56" s="120"/>
      <c r="G56" s="120" t="s">
        <v>428</v>
      </c>
      <c r="H56" s="120"/>
      <c r="I56" s="120" t="s">
        <v>586</v>
      </c>
      <c r="K56" t="s">
        <v>1231</v>
      </c>
      <c r="M56" s="1">
        <v>37365</v>
      </c>
      <c r="N56" s="1">
        <v>-37364</v>
      </c>
      <c r="O56">
        <v>1</v>
      </c>
      <c r="P56" s="1">
        <f>SUM(M42:M56)</f>
        <v>751665</v>
      </c>
    </row>
    <row r="57" spans="3:16" x14ac:dyDescent="0.2">
      <c r="I57" s="26"/>
      <c r="M57" s="1"/>
      <c r="N57" s="1"/>
    </row>
    <row r="58" spans="3:16" x14ac:dyDescent="0.2">
      <c r="C58" s="3">
        <v>100000001432</v>
      </c>
      <c r="E58">
        <v>0</v>
      </c>
      <c r="G58" t="s">
        <v>533</v>
      </c>
      <c r="I58" s="26" t="s">
        <v>587</v>
      </c>
      <c r="M58" s="1">
        <v>15000</v>
      </c>
      <c r="N58" s="1">
        <v>-5279.91</v>
      </c>
      <c r="O58" s="1">
        <v>9720.09</v>
      </c>
    </row>
    <row r="59" spans="3:16" x14ac:dyDescent="0.2">
      <c r="C59" s="3">
        <v>100000001434</v>
      </c>
      <c r="E59">
        <v>0</v>
      </c>
      <c r="G59" t="s">
        <v>533</v>
      </c>
      <c r="I59" s="26" t="s">
        <v>588</v>
      </c>
      <c r="M59" s="1">
        <v>22000</v>
      </c>
      <c r="N59" s="1">
        <v>-7743.86</v>
      </c>
      <c r="O59" s="1">
        <v>14256.14</v>
      </c>
    </row>
    <row r="60" spans="3:16" x14ac:dyDescent="0.2">
      <c r="C60" s="3">
        <v>100000001435</v>
      </c>
      <c r="E60">
        <v>0</v>
      </c>
      <c r="G60" t="s">
        <v>533</v>
      </c>
      <c r="I60" s="26" t="s">
        <v>589</v>
      </c>
      <c r="M60" s="1">
        <v>36890</v>
      </c>
      <c r="N60" s="1">
        <v>-12985.07</v>
      </c>
      <c r="O60" s="1">
        <v>23904.93</v>
      </c>
    </row>
    <row r="61" spans="3:16" x14ac:dyDescent="0.2">
      <c r="C61" s="3">
        <v>100000001436</v>
      </c>
      <c r="E61">
        <v>0</v>
      </c>
      <c r="G61" t="s">
        <v>533</v>
      </c>
      <c r="I61" s="26" t="s">
        <v>589</v>
      </c>
      <c r="M61" s="1">
        <v>36890</v>
      </c>
      <c r="N61" s="1">
        <v>-12985.07</v>
      </c>
      <c r="O61" s="1">
        <v>23904.93</v>
      </c>
    </row>
    <row r="62" spans="3:16" x14ac:dyDescent="0.2">
      <c r="C62" s="3">
        <v>100000001437</v>
      </c>
      <c r="E62">
        <v>0</v>
      </c>
      <c r="G62" t="s">
        <v>533</v>
      </c>
      <c r="I62" s="26" t="s">
        <v>589</v>
      </c>
      <c r="M62" s="1">
        <v>36890</v>
      </c>
      <c r="N62" s="1">
        <v>-12985.07</v>
      </c>
      <c r="O62" s="1">
        <v>23904.93</v>
      </c>
    </row>
    <row r="63" spans="3:16" x14ac:dyDescent="0.2">
      <c r="C63" s="3">
        <v>100000001438</v>
      </c>
      <c r="E63">
        <v>0</v>
      </c>
      <c r="G63" t="s">
        <v>533</v>
      </c>
      <c r="I63" s="26" t="s">
        <v>589</v>
      </c>
      <c r="M63" s="1">
        <v>36890</v>
      </c>
      <c r="N63" s="1">
        <v>-12985.07</v>
      </c>
      <c r="O63" s="1">
        <v>23904.93</v>
      </c>
    </row>
    <row r="64" spans="3:16" x14ac:dyDescent="0.2">
      <c r="C64" s="3">
        <v>100000001439</v>
      </c>
      <c r="E64">
        <v>0</v>
      </c>
      <c r="G64" t="s">
        <v>533</v>
      </c>
      <c r="I64" s="26" t="s">
        <v>589</v>
      </c>
      <c r="M64" s="1">
        <v>36890</v>
      </c>
      <c r="N64" s="1">
        <v>-12985.05</v>
      </c>
      <c r="O64" s="1">
        <v>23904.95</v>
      </c>
    </row>
    <row r="65" spans="2:16" x14ac:dyDescent="0.2">
      <c r="C65" s="3">
        <v>100000001688</v>
      </c>
      <c r="E65">
        <v>0</v>
      </c>
      <c r="G65" t="s">
        <v>590</v>
      </c>
      <c r="I65" s="26" t="s">
        <v>591</v>
      </c>
      <c r="M65" s="1">
        <v>30000</v>
      </c>
      <c r="N65" s="1">
        <v>-2449.3200000000002</v>
      </c>
      <c r="O65" s="1">
        <v>27550.68</v>
      </c>
    </row>
    <row r="66" spans="2:16" x14ac:dyDescent="0.2">
      <c r="C66" s="3">
        <v>100000001689</v>
      </c>
      <c r="E66">
        <v>0</v>
      </c>
      <c r="G66" t="s">
        <v>592</v>
      </c>
      <c r="I66" s="26" t="s">
        <v>593</v>
      </c>
      <c r="M66" s="1">
        <v>30000</v>
      </c>
      <c r="N66" s="1">
        <v>-2186.3000000000002</v>
      </c>
      <c r="O66" s="1">
        <v>27813.7</v>
      </c>
    </row>
    <row r="67" spans="2:16" x14ac:dyDescent="0.2">
      <c r="C67" s="3">
        <v>100000001690</v>
      </c>
      <c r="E67">
        <v>0</v>
      </c>
      <c r="G67" t="s">
        <v>592</v>
      </c>
      <c r="I67" s="26" t="s">
        <v>593</v>
      </c>
      <c r="M67" s="1">
        <v>30000</v>
      </c>
      <c r="N67" s="1">
        <v>-2186.3000000000002</v>
      </c>
      <c r="O67" s="1">
        <v>27813.7</v>
      </c>
    </row>
    <row r="68" spans="2:16" x14ac:dyDescent="0.2">
      <c r="C68" s="3">
        <v>100000001691</v>
      </c>
      <c r="E68">
        <v>0</v>
      </c>
      <c r="G68" t="s">
        <v>592</v>
      </c>
      <c r="I68" s="26" t="s">
        <v>593</v>
      </c>
      <c r="M68" s="1">
        <v>30000</v>
      </c>
      <c r="N68" s="1">
        <v>-2186.3000000000002</v>
      </c>
      <c r="O68" s="1">
        <v>27813.7</v>
      </c>
    </row>
    <row r="69" spans="2:16" x14ac:dyDescent="0.2">
      <c r="C69" s="3">
        <v>100000001826</v>
      </c>
      <c r="E69">
        <v>0</v>
      </c>
      <c r="G69" t="s">
        <v>594</v>
      </c>
      <c r="I69" s="26" t="s">
        <v>595</v>
      </c>
      <c r="M69" s="1">
        <v>22000</v>
      </c>
      <c r="N69">
        <v>-108.49</v>
      </c>
      <c r="O69" s="1">
        <v>21891.51</v>
      </c>
    </row>
    <row r="70" spans="2:16" x14ac:dyDescent="0.2">
      <c r="C70" s="3">
        <v>100000001827</v>
      </c>
      <c r="E70">
        <v>0</v>
      </c>
      <c r="G70" t="s">
        <v>594</v>
      </c>
      <c r="I70" s="26" t="s">
        <v>595</v>
      </c>
      <c r="M70" s="1">
        <v>22000</v>
      </c>
      <c r="N70">
        <v>-108.49</v>
      </c>
      <c r="O70" s="1">
        <v>21891.51</v>
      </c>
    </row>
    <row r="71" spans="2:16" x14ac:dyDescent="0.2">
      <c r="C71" s="3">
        <v>100000001828</v>
      </c>
      <c r="E71">
        <v>0</v>
      </c>
      <c r="G71" t="s">
        <v>594</v>
      </c>
      <c r="I71" s="26" t="s">
        <v>595</v>
      </c>
      <c r="M71" s="1">
        <v>22000</v>
      </c>
      <c r="N71">
        <v>-108.49</v>
      </c>
      <c r="O71" s="1">
        <v>21891.51</v>
      </c>
    </row>
    <row r="72" spans="2:16" x14ac:dyDescent="0.2">
      <c r="C72" s="3">
        <v>100000001829</v>
      </c>
      <c r="E72">
        <v>0</v>
      </c>
      <c r="G72" t="s">
        <v>594</v>
      </c>
      <c r="I72" s="26" t="s">
        <v>595</v>
      </c>
      <c r="M72" s="1">
        <v>22000</v>
      </c>
      <c r="N72">
        <v>-108.49</v>
      </c>
      <c r="O72" s="1">
        <v>21891.51</v>
      </c>
      <c r="P72" s="1">
        <f>SUM(M58:M72)</f>
        <v>429450</v>
      </c>
    </row>
    <row r="74" spans="2:16" x14ac:dyDescent="0.2">
      <c r="B74" t="s">
        <v>329</v>
      </c>
      <c r="C74" s="3" t="s">
        <v>596</v>
      </c>
      <c r="M74" s="1">
        <v>2481405</v>
      </c>
      <c r="N74" s="1">
        <v>-2139309.2799999998</v>
      </c>
      <c r="O74" s="1">
        <v>342095.72</v>
      </c>
    </row>
    <row r="76" spans="2:16" x14ac:dyDescent="0.2">
      <c r="B76" t="s">
        <v>331</v>
      </c>
      <c r="C76" s="3" t="s">
        <v>597</v>
      </c>
      <c r="M76" s="1">
        <v>2481405</v>
      </c>
      <c r="N76" s="1">
        <v>-2139309.2799999998</v>
      </c>
      <c r="O76" s="1">
        <v>342095.72</v>
      </c>
    </row>
    <row r="78" spans="2:16" x14ac:dyDescent="0.2">
      <c r="B78" t="s">
        <v>333</v>
      </c>
      <c r="C78" s="3" t="s">
        <v>47</v>
      </c>
      <c r="M78" s="1">
        <v>2481405</v>
      </c>
      <c r="N78" s="1">
        <v>-2139309.2799999998</v>
      </c>
      <c r="O78" s="1">
        <v>342095.72</v>
      </c>
    </row>
    <row r="80" spans="2:16" x14ac:dyDescent="0.2">
      <c r="B80" t="s">
        <v>334</v>
      </c>
      <c r="C80" s="3" t="s">
        <v>48</v>
      </c>
      <c r="M80" s="1">
        <v>2481405</v>
      </c>
      <c r="N80" s="1">
        <v>-2139309.2799999998</v>
      </c>
      <c r="O80" s="1">
        <v>342095.72</v>
      </c>
    </row>
    <row r="82" spans="2:15" x14ac:dyDescent="0.2">
      <c r="B82" t="s">
        <v>335</v>
      </c>
      <c r="C82" s="3" t="s">
        <v>49</v>
      </c>
      <c r="M82" s="1">
        <v>2481405</v>
      </c>
      <c r="N82" s="1">
        <v>-2139309.2799999998</v>
      </c>
      <c r="O82" s="1">
        <v>342095.72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ColWidth="9" defaultRowHeight="26.25" x14ac:dyDescent="0.55000000000000004"/>
  <cols>
    <col min="1" max="1" width="19.625" style="4" customWidth="1"/>
    <col min="2" max="2" width="14.625" style="4" customWidth="1"/>
    <col min="3" max="3" width="13.75" style="4" customWidth="1"/>
    <col min="4" max="4" width="14.125" style="4" customWidth="1"/>
    <col min="5" max="5" width="15.875" style="4" customWidth="1"/>
    <col min="6" max="13" width="17.5" style="4" customWidth="1"/>
    <col min="14" max="14" width="14.875" style="4" customWidth="1"/>
    <col min="15" max="15" width="20" style="14" customWidth="1"/>
    <col min="16" max="16384" width="9" style="4"/>
  </cols>
  <sheetData>
    <row r="1" spans="1:15" ht="36.75" customHeight="1" x14ac:dyDescent="0.65">
      <c r="A1" s="562" t="s">
        <v>688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</row>
    <row r="3" spans="1:15" s="6" customFormat="1" ht="27.75" customHeight="1" x14ac:dyDescent="0.55000000000000004">
      <c r="A3" s="561" t="s">
        <v>686</v>
      </c>
      <c r="B3" s="560" t="s">
        <v>687</v>
      </c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</row>
    <row r="4" spans="1:15" s="6" customFormat="1" x14ac:dyDescent="0.55000000000000004">
      <c r="A4" s="561"/>
      <c r="B4" s="17">
        <v>2552</v>
      </c>
      <c r="C4" s="18">
        <v>2553</v>
      </c>
      <c r="D4" s="18">
        <v>2554</v>
      </c>
      <c r="E4" s="18">
        <v>2555</v>
      </c>
      <c r="F4" s="18">
        <v>2556</v>
      </c>
      <c r="G4" s="18">
        <v>2557</v>
      </c>
      <c r="H4" s="18">
        <v>2558</v>
      </c>
      <c r="I4" s="18">
        <v>2559</v>
      </c>
      <c r="J4" s="18">
        <v>2560</v>
      </c>
      <c r="K4" s="18">
        <v>2561</v>
      </c>
      <c r="L4" s="18">
        <v>2562</v>
      </c>
      <c r="M4" s="18">
        <v>2563</v>
      </c>
      <c r="N4" s="18">
        <v>2564</v>
      </c>
      <c r="O4" s="10" t="s">
        <v>373</v>
      </c>
    </row>
    <row r="5" spans="1:15" s="6" customFormat="1" x14ac:dyDescent="0.55000000000000004">
      <c r="A5" s="561"/>
      <c r="B5" s="19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11"/>
    </row>
    <row r="6" spans="1:15" s="5" customFormat="1" x14ac:dyDescent="0.55000000000000004">
      <c r="A6" s="7" t="s">
        <v>372</v>
      </c>
      <c r="B6" s="7">
        <f>+สิ่งปลูกสร้าง!I17</f>
        <v>0</v>
      </c>
      <c r="C6" s="7">
        <f>+สิ่งปลูกสร้าง!I21</f>
        <v>0</v>
      </c>
      <c r="D6" s="7">
        <v>0</v>
      </c>
      <c r="E6" s="7">
        <f>+สิ่งปลูกสร้าง!I29</f>
        <v>0</v>
      </c>
      <c r="F6" s="7">
        <f>+สิ่งปลูกสร้าง!I33</f>
        <v>0</v>
      </c>
      <c r="G6" s="7">
        <f>+สิ่งปลูกสร้าง!I39</f>
        <v>0</v>
      </c>
      <c r="H6" s="7">
        <f>+สิ่งปลูกสร้าง!I43</f>
        <v>0</v>
      </c>
      <c r="I6" s="7">
        <f>+สิ่งปลูกสร้าง!I46</f>
        <v>0</v>
      </c>
      <c r="J6" s="7">
        <f>+สิ่งปลูกสร้าง!I53</f>
        <v>0</v>
      </c>
      <c r="K6" s="7">
        <f>+สิ่งปลูกสร้าง!I56</f>
        <v>0</v>
      </c>
      <c r="L6" s="7">
        <f>+สิ่งปลูกสร้าง!I150</f>
        <v>0</v>
      </c>
      <c r="M6" s="7">
        <f>+สิ่งปลูกสร้าง!I189</f>
        <v>0</v>
      </c>
      <c r="N6" s="7">
        <f>+สิ่งปลูกสร้าง!I206</f>
        <v>0</v>
      </c>
      <c r="O6" s="12">
        <f>SUM(B6:N6)</f>
        <v>0</v>
      </c>
    </row>
    <row r="7" spans="1:15" s="5" customFormat="1" x14ac:dyDescent="0.55000000000000004">
      <c r="A7" s="7" t="s">
        <v>374</v>
      </c>
      <c r="B7" s="7">
        <f>+อาคารเพื่อประโยชน์อื่น!I13</f>
        <v>1000000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f>+อาคารเพื่อประโยชน์อื่น!I16</f>
        <v>3389000</v>
      </c>
      <c r="I7" s="7">
        <v>0</v>
      </c>
      <c r="J7" s="7">
        <f>+อาคารเพื่อประโยชน์อื่น!I21</f>
        <v>6484000</v>
      </c>
      <c r="K7" s="7">
        <v>0</v>
      </c>
      <c r="L7" s="7">
        <f>+อาคารเพื่อประโยชน์อื่น!I52</f>
        <v>34399005.350000001</v>
      </c>
      <c r="M7" s="7">
        <v>0</v>
      </c>
      <c r="N7" s="7">
        <v>0</v>
      </c>
      <c r="O7" s="12">
        <f t="shared" ref="O7:O25" si="0">SUM(B7:N7)</f>
        <v>45272005.350000001</v>
      </c>
    </row>
    <row r="8" spans="1:15" s="5" customFormat="1" x14ac:dyDescent="0.55000000000000004">
      <c r="A8" s="7" t="s">
        <v>375</v>
      </c>
      <c r="B8" s="7">
        <v>0</v>
      </c>
      <c r="C8" s="7">
        <v>0</v>
      </c>
      <c r="D8" s="7">
        <v>0</v>
      </c>
      <c r="E8" s="7">
        <f>+ส.โครงสร้างพื้นฐาน!I13</f>
        <v>295000</v>
      </c>
      <c r="F8" s="7">
        <f>+ส.โครงสร้างพื้นฐาน!I31</f>
        <v>37188496.829999998</v>
      </c>
      <c r="G8" s="7">
        <f>+ส.โครงสร้างพื้นฐาน!I38</f>
        <v>17627000</v>
      </c>
      <c r="H8" s="7">
        <f>+ส.โครงสร้างพื้นฐาน!I42</f>
        <v>13008999</v>
      </c>
      <c r="I8" s="7">
        <v>0</v>
      </c>
      <c r="J8" s="7">
        <v>0</v>
      </c>
      <c r="K8" s="7">
        <f>+ส.โครงสร้างพื้นฐาน!I44</f>
        <v>10363100</v>
      </c>
      <c r="L8" s="7">
        <f>+ส.โครงสร้างพื้นฐาน!I78</f>
        <v>84940880.430000007</v>
      </c>
      <c r="M8" s="7">
        <f>+ส.โครงสร้างพื้นฐาน!I81</f>
        <v>34357248</v>
      </c>
      <c r="N8" s="7">
        <v>0</v>
      </c>
      <c r="O8" s="12">
        <f t="shared" si="0"/>
        <v>197780724.25999999</v>
      </c>
    </row>
    <row r="9" spans="1:15" s="5" customFormat="1" x14ac:dyDescent="0.55000000000000004">
      <c r="A9" s="7" t="s">
        <v>376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f>+ถนน!J18</f>
        <v>11347600</v>
      </c>
      <c r="K9" s="7">
        <v>0</v>
      </c>
      <c r="L9" s="7">
        <f>+ถนน!G20</f>
        <v>5151054.41</v>
      </c>
      <c r="M9" s="7">
        <f>+ถนน!G21</f>
        <v>10485000</v>
      </c>
      <c r="N9" s="7">
        <v>0</v>
      </c>
      <c r="O9" s="12">
        <f t="shared" si="0"/>
        <v>26983654.41</v>
      </c>
    </row>
    <row r="10" spans="1:15" s="5" customFormat="1" x14ac:dyDescent="0.55000000000000004">
      <c r="A10" s="7" t="s">
        <v>377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f>+เขื่อน!I14</f>
        <v>48000000</v>
      </c>
      <c r="J10" s="7">
        <f>+เขื่อน!I21</f>
        <v>11600000</v>
      </c>
      <c r="K10" s="7">
        <v>0</v>
      </c>
      <c r="L10" s="7">
        <v>0</v>
      </c>
      <c r="M10" s="7">
        <v>0</v>
      </c>
      <c r="N10" s="7">
        <v>0</v>
      </c>
      <c r="O10" s="12">
        <f t="shared" si="0"/>
        <v>59600000</v>
      </c>
    </row>
    <row r="11" spans="1:15" s="5" customFormat="1" x14ac:dyDescent="0.55000000000000004">
      <c r="A11" s="7" t="s">
        <v>378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f>+สะพาน!G13</f>
        <v>29900000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2">
        <f t="shared" si="0"/>
        <v>29900000</v>
      </c>
    </row>
    <row r="12" spans="1:15" s="5" customFormat="1" x14ac:dyDescent="0.55000000000000004">
      <c r="A12" s="7" t="s">
        <v>379</v>
      </c>
      <c r="B12" s="7">
        <v>0</v>
      </c>
      <c r="C12" s="7">
        <v>0</v>
      </c>
      <c r="D12" s="7">
        <v>0</v>
      </c>
      <c r="E12" s="7">
        <f>+ส่วนปรับปรุงอาคาร!M13</f>
        <v>320000</v>
      </c>
      <c r="F12" s="7">
        <v>0</v>
      </c>
      <c r="G12" s="7">
        <v>0</v>
      </c>
      <c r="H12" s="7">
        <v>0</v>
      </c>
      <c r="I12" s="7">
        <f>+ส่วนปรับปรุงอาคาร!M14</f>
        <v>479000</v>
      </c>
      <c r="J12" s="7">
        <v>0</v>
      </c>
      <c r="K12" s="7">
        <v>0</v>
      </c>
      <c r="L12" s="7">
        <f>+ส่วนปรับปรุงอาคาร!M15</f>
        <v>201000</v>
      </c>
      <c r="M12" s="7">
        <v>0</v>
      </c>
      <c r="N12" s="7">
        <v>0</v>
      </c>
      <c r="O12" s="12">
        <f t="shared" si="0"/>
        <v>1000000</v>
      </c>
    </row>
    <row r="13" spans="1:15" s="14" customFormat="1" x14ac:dyDescent="0.55000000000000004">
      <c r="A13" s="15" t="s">
        <v>373</v>
      </c>
      <c r="B13" s="13">
        <f>SUM(B6:B12)</f>
        <v>1000000</v>
      </c>
      <c r="C13" s="13">
        <f t="shared" ref="C13:O13" si="1">SUM(C6:C12)</f>
        <v>0</v>
      </c>
      <c r="D13" s="13">
        <f t="shared" si="1"/>
        <v>0</v>
      </c>
      <c r="E13" s="13">
        <f t="shared" si="1"/>
        <v>615000</v>
      </c>
      <c r="F13" s="13">
        <f t="shared" si="1"/>
        <v>37188496.829999998</v>
      </c>
      <c r="G13" s="13">
        <f t="shared" si="1"/>
        <v>17627000</v>
      </c>
      <c r="H13" s="13">
        <f t="shared" si="1"/>
        <v>16397999</v>
      </c>
      <c r="I13" s="13">
        <f t="shared" si="1"/>
        <v>78379000</v>
      </c>
      <c r="J13" s="13">
        <f t="shared" si="1"/>
        <v>29431600</v>
      </c>
      <c r="K13" s="13">
        <f t="shared" si="1"/>
        <v>10363100</v>
      </c>
      <c r="L13" s="13">
        <f t="shared" si="1"/>
        <v>124691940.19</v>
      </c>
      <c r="M13" s="13">
        <f t="shared" si="1"/>
        <v>44842248</v>
      </c>
      <c r="N13" s="13">
        <f t="shared" si="1"/>
        <v>0</v>
      </c>
      <c r="O13" s="13">
        <f t="shared" si="1"/>
        <v>360536384.01999998</v>
      </c>
    </row>
    <row r="14" spans="1:15" s="5" customFormat="1" x14ac:dyDescent="0.55000000000000004">
      <c r="A14" s="7" t="s">
        <v>661</v>
      </c>
      <c r="B14" s="7">
        <f>+ค.ยานพาหนะ!P20</f>
        <v>2776000</v>
      </c>
      <c r="C14" s="7">
        <f>+ค.ยานพาหนะ!P23</f>
        <v>3260000</v>
      </c>
      <c r="D14" s="7">
        <f>+ค.ยานพาหนะ!M25</f>
        <v>300000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21">
        <f t="shared" si="0"/>
        <v>6336000</v>
      </c>
    </row>
    <row r="15" spans="1:15" s="5" customFormat="1" x14ac:dyDescent="0.55000000000000004">
      <c r="A15" s="7" t="s">
        <v>662</v>
      </c>
      <c r="B15" s="7">
        <f>+ค.โฆษณา!M13</f>
        <v>19990</v>
      </c>
      <c r="C15" s="7">
        <f>+ค.โฆษณา!M22</f>
        <v>2162400</v>
      </c>
      <c r="D15" s="7">
        <f>+ค.โฆษณา!M26</f>
        <v>151890</v>
      </c>
      <c r="E15" s="7">
        <f>+ค.โฆษณา!M29</f>
        <v>1050858.3</v>
      </c>
      <c r="F15" s="7">
        <v>0</v>
      </c>
      <c r="G15" s="7">
        <f>+ค.โฆษณา!M32</f>
        <v>355900</v>
      </c>
      <c r="H15" s="7">
        <v>0</v>
      </c>
      <c r="I15" s="7">
        <f>+ค.โฆษณา!J34</f>
        <v>13041</v>
      </c>
      <c r="J15" s="7">
        <v>0</v>
      </c>
      <c r="K15" s="7">
        <f>+ค.โฆษณา!J36</f>
        <v>306000</v>
      </c>
      <c r="L15" s="7">
        <v>0</v>
      </c>
      <c r="M15" s="7">
        <f>+ค.โฆษณา!M42</f>
        <v>918000</v>
      </c>
      <c r="N15" s="9">
        <f>+ค.โฆษณา!M53</f>
        <v>224500</v>
      </c>
      <c r="O15" s="21">
        <f t="shared" si="0"/>
        <v>5202579.3</v>
      </c>
    </row>
    <row r="16" spans="1:15" s="5" customFormat="1" x14ac:dyDescent="0.55000000000000004">
      <c r="A16" s="7" t="s">
        <v>663</v>
      </c>
      <c r="B16" s="7">
        <v>0</v>
      </c>
      <c r="C16" s="7">
        <f>+ค.สำนักงาน!O16</f>
        <v>621500</v>
      </c>
      <c r="D16" s="7">
        <f>+ค.สำนักงาน!L18</f>
        <v>27600</v>
      </c>
      <c r="E16" s="7">
        <v>0</v>
      </c>
      <c r="F16" s="7">
        <f>+ค.สำนักงาน!O21</f>
        <v>83900</v>
      </c>
      <c r="G16" s="7">
        <v>0</v>
      </c>
      <c r="H16" s="7">
        <f>+ค.สำนักงาน!L23</f>
        <v>33000</v>
      </c>
      <c r="I16" s="7">
        <v>0</v>
      </c>
      <c r="J16" s="7">
        <v>0</v>
      </c>
      <c r="K16" s="7">
        <v>0</v>
      </c>
      <c r="L16" s="7">
        <v>0</v>
      </c>
      <c r="M16" s="7">
        <f>+ค.สำนักงาน!O26</f>
        <v>121000</v>
      </c>
      <c r="N16" s="9">
        <f>+ค.สำนักงาน!L28</f>
        <v>36300</v>
      </c>
      <c r="O16" s="21">
        <f t="shared" si="0"/>
        <v>923300</v>
      </c>
    </row>
    <row r="17" spans="1:15" s="5" customFormat="1" x14ac:dyDescent="0.55000000000000004">
      <c r="A17" s="7" t="s">
        <v>664</v>
      </c>
      <c r="B17" s="7">
        <v>0</v>
      </c>
      <c r="C17" s="7">
        <f>+ค.การเกษตร!K22</f>
        <v>1453500</v>
      </c>
      <c r="D17" s="7">
        <f>+ค.การเกษตร!K30</f>
        <v>2096865</v>
      </c>
      <c r="E17" s="7">
        <f>+ค.การเกษตร!K35</f>
        <v>524200</v>
      </c>
      <c r="F17" s="7">
        <f>+ค.การเกษตร!K37</f>
        <v>690000</v>
      </c>
      <c r="G17" s="7">
        <v>0</v>
      </c>
      <c r="H17" s="7">
        <f>+ค.การเกษตร!K41</f>
        <v>3600000</v>
      </c>
      <c r="I17" s="7">
        <v>0</v>
      </c>
      <c r="J17" s="7">
        <f>+ค.การเกษตร!K52</f>
        <v>1432700</v>
      </c>
      <c r="K17" s="7">
        <v>0</v>
      </c>
      <c r="L17" s="7">
        <f>+ค.การเกษตร!K56</f>
        <v>2263985</v>
      </c>
      <c r="M17" s="7">
        <f>+ค.การเกษตร!K78</f>
        <v>5067800</v>
      </c>
      <c r="N17" s="9">
        <f>+ค.การเกษตร!K90</f>
        <v>594000</v>
      </c>
      <c r="O17" s="21">
        <f t="shared" si="0"/>
        <v>17723050</v>
      </c>
    </row>
    <row r="18" spans="1:15" s="5" customFormat="1" x14ac:dyDescent="0.55000000000000004">
      <c r="A18" s="7" t="s">
        <v>665</v>
      </c>
      <c r="B18" s="7">
        <v>0</v>
      </c>
      <c r="C18" s="7">
        <f>+ค.คอม!P14</f>
        <v>54500</v>
      </c>
      <c r="D18" s="7">
        <f>+ค.คอม!P16</f>
        <v>213000</v>
      </c>
      <c r="E18" s="7">
        <f>+ค.คอม!P19</f>
        <v>14400</v>
      </c>
      <c r="F18" s="7">
        <f>+ค.คอม!P22</f>
        <v>152000</v>
      </c>
      <c r="G18" s="7">
        <f>+ค.คอม!P29</f>
        <v>242690</v>
      </c>
      <c r="H18" s="7">
        <f>+ค.คอม!P34</f>
        <v>562200</v>
      </c>
      <c r="I18" s="7">
        <f>+ค.คอม!P40</f>
        <v>61500</v>
      </c>
      <c r="J18" s="7">
        <v>0</v>
      </c>
      <c r="K18" s="7">
        <v>0</v>
      </c>
      <c r="L18" s="7">
        <v>0</v>
      </c>
      <c r="M18" s="7">
        <f>+ค.คอม!P56</f>
        <v>751665</v>
      </c>
      <c r="N18" s="9">
        <f>+ค.คอม!P72</f>
        <v>429450</v>
      </c>
      <c r="O18" s="21">
        <f t="shared" si="0"/>
        <v>2481405</v>
      </c>
    </row>
    <row r="19" spans="1:15" s="5" customFormat="1" x14ac:dyDescent="0.55000000000000004">
      <c r="A19" s="7" t="s">
        <v>685</v>
      </c>
      <c r="B19" s="7">
        <v>0</v>
      </c>
      <c r="C19" s="7">
        <f>+ค.วิทย์!P15</f>
        <v>107000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9">
        <f>+ค.วิทย์!P23</f>
        <v>138723</v>
      </c>
      <c r="O19" s="21">
        <f t="shared" si="0"/>
        <v>245723</v>
      </c>
    </row>
    <row r="20" spans="1:15" s="5" customFormat="1" x14ac:dyDescent="0.55000000000000004">
      <c r="A20" s="7" t="s">
        <v>666</v>
      </c>
      <c r="B20" s="7">
        <v>0</v>
      </c>
      <c r="C20" s="7">
        <v>0</v>
      </c>
      <c r="D20" s="7">
        <f>+ค.งานบ้านงานครัว!P15</f>
        <v>121500</v>
      </c>
      <c r="E20" s="7">
        <f>+ค.งานบ้านงานครัว!P19</f>
        <v>152000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f>+ค.งานบ้านงานครัว!P25</f>
        <v>73900</v>
      </c>
      <c r="N20" s="9">
        <f>+ค.งานบ้านงานครัว!P31</f>
        <v>80250</v>
      </c>
      <c r="O20" s="21">
        <f t="shared" si="0"/>
        <v>427650</v>
      </c>
    </row>
    <row r="21" spans="1:15" x14ac:dyDescent="0.55000000000000004">
      <c r="A21" s="7" t="s">
        <v>667</v>
      </c>
      <c r="B21" s="7">
        <v>0</v>
      </c>
      <c r="C21" s="7">
        <v>0</v>
      </c>
      <c r="D21" s="7">
        <f>+ค.ไฟฟ้า!L13</f>
        <v>579000</v>
      </c>
      <c r="E21" s="7">
        <f>+ค.ไฟฟ้า!L14</f>
        <v>200000</v>
      </c>
      <c r="F21" s="7">
        <f>+ค.ไฟฟ้า!L15</f>
        <v>925000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21">
        <f t="shared" si="0"/>
        <v>1704000</v>
      </c>
    </row>
    <row r="22" spans="1:15" x14ac:dyDescent="0.55000000000000004">
      <c r="A22" s="7" t="s">
        <v>668</v>
      </c>
      <c r="B22" s="7">
        <v>0</v>
      </c>
      <c r="C22" s="7">
        <v>0</v>
      </c>
      <c r="D22" s="7">
        <v>0</v>
      </c>
      <c r="E22" s="7">
        <f>+ค.อื่น!P17</f>
        <v>6622990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f>+ค.อื่น!P20</f>
        <v>48000</v>
      </c>
      <c r="N22" s="7">
        <f>+ค.อื่น!P37</f>
        <v>253935</v>
      </c>
      <c r="O22" s="21">
        <f t="shared" si="0"/>
        <v>6924925</v>
      </c>
    </row>
    <row r="23" spans="1:15" x14ac:dyDescent="0.55000000000000004">
      <c r="A23" s="7" t="s">
        <v>669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>+ค.กีฬา!K13</f>
        <v>191100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21">
        <f t="shared" si="0"/>
        <v>191100</v>
      </c>
    </row>
    <row r="24" spans="1:15" x14ac:dyDescent="0.55000000000000004">
      <c r="A24" s="7" t="s">
        <v>670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f>+ค.ก่อสร้าง!L13</f>
        <v>13000</v>
      </c>
      <c r="N24" s="7">
        <v>0</v>
      </c>
      <c r="O24" s="21">
        <f t="shared" si="0"/>
        <v>13000</v>
      </c>
    </row>
    <row r="25" spans="1:15" x14ac:dyDescent="0.55000000000000004">
      <c r="A25" s="7" t="s">
        <v>671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f>+ค.การศึกษา!L24</f>
        <v>17500</v>
      </c>
      <c r="N25" s="7">
        <v>0</v>
      </c>
      <c r="O25" s="21">
        <f t="shared" si="0"/>
        <v>17500</v>
      </c>
    </row>
    <row r="26" spans="1:15" s="6" customFormat="1" x14ac:dyDescent="0.55000000000000004">
      <c r="A26" s="23" t="s">
        <v>373</v>
      </c>
      <c r="B26" s="24">
        <f>SUM(B14:B25)</f>
        <v>2795990</v>
      </c>
      <c r="C26" s="24">
        <f t="shared" ref="C26:N26" si="2">SUM(C14:C25)</f>
        <v>7658900</v>
      </c>
      <c r="D26" s="24">
        <f t="shared" si="2"/>
        <v>3489855</v>
      </c>
      <c r="E26" s="24">
        <f t="shared" si="2"/>
        <v>8564448.3000000007</v>
      </c>
      <c r="F26" s="24">
        <f t="shared" si="2"/>
        <v>1850900</v>
      </c>
      <c r="G26" s="24">
        <f t="shared" si="2"/>
        <v>789690</v>
      </c>
      <c r="H26" s="24">
        <f t="shared" si="2"/>
        <v>4195200</v>
      </c>
      <c r="I26" s="24">
        <f t="shared" si="2"/>
        <v>74541</v>
      </c>
      <c r="J26" s="24">
        <f t="shared" si="2"/>
        <v>1432700</v>
      </c>
      <c r="K26" s="24">
        <f t="shared" si="2"/>
        <v>306000</v>
      </c>
      <c r="L26" s="24">
        <f t="shared" si="2"/>
        <v>2263985</v>
      </c>
      <c r="M26" s="24">
        <f t="shared" si="2"/>
        <v>7010865</v>
      </c>
      <c r="N26" s="24">
        <f t="shared" si="2"/>
        <v>1757158</v>
      </c>
      <c r="O26" s="22">
        <f>SUM(O14:O25)</f>
        <v>42190232.299999997</v>
      </c>
    </row>
    <row r="27" spans="1:15" ht="33.75" customHeight="1" thickBot="1" x14ac:dyDescent="0.65">
      <c r="A27" s="16" t="s">
        <v>672</v>
      </c>
      <c r="B27" s="16">
        <f t="shared" ref="B27:N27" si="3">+B26+B13</f>
        <v>3795990</v>
      </c>
      <c r="C27" s="16">
        <f t="shared" si="3"/>
        <v>7658900</v>
      </c>
      <c r="D27" s="16">
        <f t="shared" si="3"/>
        <v>3489855</v>
      </c>
      <c r="E27" s="16">
        <f t="shared" si="3"/>
        <v>9179448.3000000007</v>
      </c>
      <c r="F27" s="16">
        <f t="shared" si="3"/>
        <v>39039396.829999998</v>
      </c>
      <c r="G27" s="16">
        <f t="shared" si="3"/>
        <v>18416690</v>
      </c>
      <c r="H27" s="16">
        <f t="shared" si="3"/>
        <v>20593199</v>
      </c>
      <c r="I27" s="16">
        <f t="shared" si="3"/>
        <v>78453541</v>
      </c>
      <c r="J27" s="16">
        <f t="shared" si="3"/>
        <v>30864300</v>
      </c>
      <c r="K27" s="16">
        <f t="shared" si="3"/>
        <v>10669100</v>
      </c>
      <c r="L27" s="16">
        <f t="shared" si="3"/>
        <v>126955925.19</v>
      </c>
      <c r="M27" s="16">
        <f t="shared" si="3"/>
        <v>51853113</v>
      </c>
      <c r="N27" s="16">
        <f t="shared" si="3"/>
        <v>1757158</v>
      </c>
      <c r="O27" s="25">
        <f>+O26+O13</f>
        <v>402726616.31999999</v>
      </c>
    </row>
    <row r="28" spans="1:15" ht="27" thickTop="1" x14ac:dyDescent="0.55000000000000004"/>
  </sheetData>
  <mergeCells count="3">
    <mergeCell ref="B3:O3"/>
    <mergeCell ref="A3:A5"/>
    <mergeCell ref="A1:O1"/>
  </mergeCells>
  <pageMargins left="0.11811023622047245" right="0.11811023622047245" top="0.74803149606299213" bottom="0.35433070866141736" header="0.31496062992125984" footer="0"/>
  <pageSetup paperSize="9" scale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N21" sqref="N21:O23"/>
    </sheetView>
  </sheetViews>
  <sheetFormatPr defaultRowHeight="14.25" x14ac:dyDescent="0.2"/>
  <cols>
    <col min="3" max="3" width="13" style="3" bestFit="1" customWidth="1"/>
    <col min="13" max="13" width="16" customWidth="1"/>
    <col min="14" max="14" width="15.25" customWidth="1"/>
    <col min="15" max="15" width="16.75" customWidth="1"/>
    <col min="16" max="16" width="10.125" bestFit="1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1206090101</v>
      </c>
      <c r="L9">
        <v>12060900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3">
        <v>100000000115</v>
      </c>
      <c r="E13">
        <v>0</v>
      </c>
      <c r="G13" t="s">
        <v>410</v>
      </c>
      <c r="I13" t="s">
        <v>673</v>
      </c>
      <c r="M13" s="1">
        <v>59000</v>
      </c>
      <c r="N13" s="1">
        <v>-58999</v>
      </c>
      <c r="O13">
        <v>1</v>
      </c>
    </row>
    <row r="14" spans="1:17" x14ac:dyDescent="0.2">
      <c r="C14" s="3">
        <v>100000000116</v>
      </c>
      <c r="E14">
        <v>0</v>
      </c>
      <c r="G14" t="s">
        <v>410</v>
      </c>
      <c r="I14" t="s">
        <v>674</v>
      </c>
      <c r="M14" s="1">
        <v>30000</v>
      </c>
      <c r="N14" s="1">
        <v>-29999</v>
      </c>
      <c r="O14">
        <v>1</v>
      </c>
    </row>
    <row r="15" spans="1:17" x14ac:dyDescent="0.2">
      <c r="C15" s="3">
        <v>100000000119</v>
      </c>
      <c r="E15">
        <v>0</v>
      </c>
      <c r="G15" t="s">
        <v>410</v>
      </c>
      <c r="I15" t="s">
        <v>675</v>
      </c>
      <c r="M15" s="1">
        <v>18000</v>
      </c>
      <c r="N15" s="1">
        <v>-17999</v>
      </c>
      <c r="O15">
        <v>1</v>
      </c>
      <c r="P15" s="1">
        <f>SUM(M13:M15)</f>
        <v>107000</v>
      </c>
    </row>
    <row r="16" spans="1:17" x14ac:dyDescent="0.2">
      <c r="M16" s="1"/>
      <c r="N16" s="1"/>
    </row>
    <row r="17" spans="2:16" x14ac:dyDescent="0.2">
      <c r="C17" s="3">
        <v>100000001251</v>
      </c>
      <c r="E17">
        <v>0</v>
      </c>
      <c r="G17" t="s">
        <v>676</v>
      </c>
      <c r="I17" s="26" t="s">
        <v>677</v>
      </c>
      <c r="J17" s="26"/>
      <c r="K17" s="26"/>
      <c r="L17" s="26"/>
      <c r="M17" s="1">
        <v>41560.58</v>
      </c>
      <c r="N17" s="1">
        <v>-5603.16</v>
      </c>
      <c r="O17" s="1">
        <v>35957.42</v>
      </c>
    </row>
    <row r="18" spans="2:16" x14ac:dyDescent="0.2">
      <c r="C18" s="3">
        <v>100000001251</v>
      </c>
      <c r="E18">
        <v>1</v>
      </c>
      <c r="G18" t="s">
        <v>676</v>
      </c>
      <c r="I18" s="26" t="s">
        <v>678</v>
      </c>
      <c r="J18" s="26"/>
      <c r="K18" s="26"/>
      <c r="L18" s="26"/>
      <c r="M18">
        <v>704.42</v>
      </c>
      <c r="N18">
        <v>-703.42</v>
      </c>
      <c r="O18">
        <v>1</v>
      </c>
    </row>
    <row r="19" spans="2:16" x14ac:dyDescent="0.2">
      <c r="C19" s="3">
        <v>100000001252</v>
      </c>
      <c r="E19">
        <v>0</v>
      </c>
      <c r="G19" t="s">
        <v>676</v>
      </c>
      <c r="I19" s="26" t="s">
        <v>679</v>
      </c>
      <c r="J19" s="26"/>
      <c r="K19" s="26"/>
      <c r="L19" s="26"/>
      <c r="M19" s="1">
        <v>30933.7</v>
      </c>
      <c r="N19" s="1">
        <v>-4170.45</v>
      </c>
      <c r="O19" s="1">
        <v>26763.25</v>
      </c>
    </row>
    <row r="20" spans="2:16" x14ac:dyDescent="0.2">
      <c r="C20" s="3">
        <v>100000001252</v>
      </c>
      <c r="E20">
        <v>1</v>
      </c>
      <c r="G20" t="s">
        <v>676</v>
      </c>
      <c r="I20" s="26" t="s">
        <v>680</v>
      </c>
      <c r="J20" s="26"/>
      <c r="K20" s="26"/>
      <c r="L20" s="26"/>
      <c r="M20">
        <v>524.29999999999995</v>
      </c>
      <c r="N20">
        <v>-523.29999999999995</v>
      </c>
      <c r="O20">
        <v>1</v>
      </c>
    </row>
    <row r="21" spans="2:16" x14ac:dyDescent="0.2">
      <c r="C21" s="3">
        <v>100000001822</v>
      </c>
      <c r="E21">
        <v>0</v>
      </c>
      <c r="G21" t="s">
        <v>435</v>
      </c>
      <c r="I21" t="s">
        <v>681</v>
      </c>
      <c r="M21" s="1">
        <v>10000</v>
      </c>
      <c r="N21">
        <v>-136.99</v>
      </c>
      <c r="O21" s="1">
        <v>9863.01</v>
      </c>
    </row>
    <row r="22" spans="2:16" x14ac:dyDescent="0.2">
      <c r="C22" s="3">
        <v>100000001823</v>
      </c>
      <c r="E22">
        <v>0</v>
      </c>
      <c r="G22" t="s">
        <v>435</v>
      </c>
      <c r="I22" t="s">
        <v>681</v>
      </c>
      <c r="M22" s="1">
        <v>10000</v>
      </c>
      <c r="N22">
        <v>-136.99</v>
      </c>
      <c r="O22" s="1">
        <v>9863.01</v>
      </c>
    </row>
    <row r="23" spans="2:16" x14ac:dyDescent="0.2">
      <c r="C23" s="3">
        <v>100000001824</v>
      </c>
      <c r="E23">
        <v>0</v>
      </c>
      <c r="G23" t="s">
        <v>435</v>
      </c>
      <c r="I23" t="s">
        <v>682</v>
      </c>
      <c r="M23" s="1">
        <v>45000</v>
      </c>
      <c r="N23">
        <v>-616.44000000000005</v>
      </c>
      <c r="O23" s="1">
        <v>44383.56</v>
      </c>
      <c r="P23" s="1">
        <f>SUM(M17:M23)</f>
        <v>138723</v>
      </c>
    </row>
    <row r="25" spans="2:16" x14ac:dyDescent="0.2">
      <c r="B25" t="s">
        <v>329</v>
      </c>
      <c r="C25" s="3" t="s">
        <v>683</v>
      </c>
      <c r="M25" s="1">
        <v>245723</v>
      </c>
      <c r="N25" s="1">
        <v>-118887.75</v>
      </c>
      <c r="O25" s="1">
        <v>126835.25</v>
      </c>
    </row>
    <row r="27" spans="2:16" x14ac:dyDescent="0.2">
      <c r="B27" t="s">
        <v>331</v>
      </c>
      <c r="C27" s="3" t="s">
        <v>684</v>
      </c>
      <c r="M27" s="1">
        <v>245723</v>
      </c>
      <c r="N27" s="1">
        <v>-118887.75</v>
      </c>
      <c r="O27" s="1">
        <v>126835.25</v>
      </c>
    </row>
    <row r="29" spans="2:16" x14ac:dyDescent="0.2">
      <c r="B29" t="s">
        <v>333</v>
      </c>
      <c r="C29" s="3" t="s">
        <v>47</v>
      </c>
      <c r="M29" s="1">
        <v>245723</v>
      </c>
      <c r="N29" s="1">
        <v>-118887.75</v>
      </c>
      <c r="O29" s="1">
        <v>126835.25</v>
      </c>
    </row>
    <row r="31" spans="2:16" x14ac:dyDescent="0.2">
      <c r="B31" t="s">
        <v>334</v>
      </c>
      <c r="C31" s="3" t="s">
        <v>48</v>
      </c>
      <c r="M31" s="1">
        <v>245723</v>
      </c>
      <c r="N31" s="1">
        <v>-118887.75</v>
      </c>
      <c r="O31" s="1">
        <v>126835.25</v>
      </c>
    </row>
    <row r="33" spans="2:15" x14ac:dyDescent="0.2">
      <c r="B33" t="s">
        <v>335</v>
      </c>
      <c r="C33" s="3" t="s">
        <v>49</v>
      </c>
      <c r="M33" s="1">
        <v>245723</v>
      </c>
      <c r="N33" s="1">
        <v>-118887.75</v>
      </c>
      <c r="O33" s="1">
        <v>126835.25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13" workbookViewId="0">
      <selection activeCell="N27" sqref="N27:O31"/>
    </sheetView>
  </sheetViews>
  <sheetFormatPr defaultRowHeight="14.25" x14ac:dyDescent="0.2"/>
  <cols>
    <col min="3" max="3" width="15.5" style="2" customWidth="1"/>
    <col min="7" max="7" width="11.5" customWidth="1"/>
    <col min="13" max="13" width="14.75" customWidth="1"/>
    <col min="14" max="14" width="14.875" customWidth="1"/>
    <col min="15" max="15" width="13.75" customWidth="1"/>
    <col min="16" max="16" width="10.125" bestFit="1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1206120101</v>
      </c>
      <c r="L9">
        <v>12061200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2">
        <v>100000000187</v>
      </c>
      <c r="E13">
        <v>0</v>
      </c>
      <c r="G13" t="s">
        <v>598</v>
      </c>
      <c r="I13" t="s">
        <v>599</v>
      </c>
      <c r="M13" s="1">
        <v>98500</v>
      </c>
      <c r="N13" s="1">
        <v>-98499</v>
      </c>
      <c r="O13">
        <v>1</v>
      </c>
    </row>
    <row r="14" spans="1:17" x14ac:dyDescent="0.2">
      <c r="C14" s="2">
        <v>100000000188</v>
      </c>
      <c r="E14">
        <v>0</v>
      </c>
      <c r="G14" t="s">
        <v>598</v>
      </c>
      <c r="I14" t="s">
        <v>600</v>
      </c>
      <c r="M14" s="1">
        <v>8000</v>
      </c>
      <c r="N14" s="1">
        <v>-7999</v>
      </c>
      <c r="O14">
        <v>1</v>
      </c>
    </row>
    <row r="15" spans="1:17" x14ac:dyDescent="0.2">
      <c r="C15" s="2">
        <v>100000000189</v>
      </c>
      <c r="E15">
        <v>0</v>
      </c>
      <c r="G15" t="s">
        <v>598</v>
      </c>
      <c r="I15" t="s">
        <v>601</v>
      </c>
      <c r="M15" s="1">
        <v>15000</v>
      </c>
      <c r="N15" s="1">
        <v>-14999</v>
      </c>
      <c r="O15">
        <v>1</v>
      </c>
      <c r="P15" s="1">
        <f>SUM(M13:M15)</f>
        <v>121500</v>
      </c>
    </row>
    <row r="16" spans="1:17" x14ac:dyDescent="0.2">
      <c r="M16" s="1"/>
      <c r="N16" s="1"/>
    </row>
    <row r="17" spans="3:16" x14ac:dyDescent="0.2">
      <c r="C17" s="2">
        <v>100000000235</v>
      </c>
      <c r="E17">
        <v>0</v>
      </c>
      <c r="G17" t="s">
        <v>602</v>
      </c>
      <c r="I17" t="s">
        <v>603</v>
      </c>
      <c r="M17" s="1">
        <v>80000</v>
      </c>
      <c r="N17" s="1">
        <v>-79999</v>
      </c>
      <c r="O17">
        <v>1</v>
      </c>
    </row>
    <row r="18" spans="3:16" x14ac:dyDescent="0.2">
      <c r="C18" s="2">
        <v>100000000236</v>
      </c>
      <c r="E18">
        <v>0</v>
      </c>
      <c r="G18" t="s">
        <v>602</v>
      </c>
      <c r="I18" t="s">
        <v>604</v>
      </c>
      <c r="M18" s="1">
        <v>56000</v>
      </c>
      <c r="N18" s="1">
        <v>-55999</v>
      </c>
      <c r="O18">
        <v>1</v>
      </c>
    </row>
    <row r="19" spans="3:16" x14ac:dyDescent="0.2">
      <c r="C19" s="2">
        <v>100000000237</v>
      </c>
      <c r="E19">
        <v>0</v>
      </c>
      <c r="G19" t="s">
        <v>602</v>
      </c>
      <c r="I19" t="s">
        <v>605</v>
      </c>
      <c r="M19" s="1">
        <v>16000</v>
      </c>
      <c r="N19" s="1">
        <v>-15999</v>
      </c>
      <c r="O19">
        <v>1</v>
      </c>
      <c r="P19" s="1">
        <f>SUM(M17:M19)</f>
        <v>152000</v>
      </c>
    </row>
    <row r="20" spans="3:16" x14ac:dyDescent="0.2">
      <c r="M20" s="1"/>
      <c r="N20" s="1"/>
    </row>
    <row r="21" spans="3:16" x14ac:dyDescent="0.2">
      <c r="C21" s="2">
        <v>100000000812</v>
      </c>
      <c r="E21">
        <v>0</v>
      </c>
      <c r="G21" t="s">
        <v>428</v>
      </c>
      <c r="I21" t="s">
        <v>606</v>
      </c>
      <c r="M21" s="1">
        <v>40000</v>
      </c>
      <c r="N21" s="1">
        <v>-39999</v>
      </c>
      <c r="O21">
        <v>1</v>
      </c>
    </row>
    <row r="22" spans="3:16" x14ac:dyDescent="0.2">
      <c r="C22" s="2">
        <v>100000000813</v>
      </c>
      <c r="E22">
        <v>0</v>
      </c>
      <c r="G22" t="s">
        <v>428</v>
      </c>
      <c r="I22" t="s">
        <v>607</v>
      </c>
      <c r="M22" s="1">
        <v>9000</v>
      </c>
      <c r="N22" s="1">
        <v>-8999</v>
      </c>
      <c r="O22">
        <v>1</v>
      </c>
    </row>
    <row r="23" spans="3:16" x14ac:dyDescent="0.2">
      <c r="C23" s="2">
        <v>100000000814</v>
      </c>
      <c r="E23">
        <v>0</v>
      </c>
      <c r="G23" t="s">
        <v>428</v>
      </c>
      <c r="I23" t="s">
        <v>608</v>
      </c>
      <c r="M23" s="1">
        <v>11000</v>
      </c>
      <c r="N23" s="1">
        <v>-10999</v>
      </c>
      <c r="O23">
        <v>1</v>
      </c>
    </row>
    <row r="24" spans="3:16" x14ac:dyDescent="0.2">
      <c r="C24" s="2">
        <v>100000000815</v>
      </c>
      <c r="E24">
        <v>0</v>
      </c>
      <c r="G24" t="s">
        <v>428</v>
      </c>
      <c r="I24" t="s">
        <v>609</v>
      </c>
      <c r="M24" s="1">
        <v>8000</v>
      </c>
      <c r="N24" s="1">
        <v>-7999</v>
      </c>
      <c r="O24">
        <v>1</v>
      </c>
    </row>
    <row r="25" spans="3:16" x14ac:dyDescent="0.2">
      <c r="C25" s="2">
        <v>100000000816</v>
      </c>
      <c r="E25">
        <v>0</v>
      </c>
      <c r="G25" t="s">
        <v>428</v>
      </c>
      <c r="I25" t="s">
        <v>610</v>
      </c>
      <c r="M25" s="1">
        <v>5900</v>
      </c>
      <c r="N25" s="1">
        <v>-5899</v>
      </c>
      <c r="O25">
        <v>1</v>
      </c>
      <c r="P25" s="1">
        <f>SUM(M21:M25)</f>
        <v>73900</v>
      </c>
    </row>
    <row r="26" spans="3:16" x14ac:dyDescent="0.2">
      <c r="M26" s="1"/>
      <c r="N26" s="1"/>
    </row>
    <row r="27" spans="3:16" x14ac:dyDescent="0.2">
      <c r="C27" s="2">
        <v>100000001698</v>
      </c>
      <c r="E27">
        <v>0</v>
      </c>
      <c r="G27" t="s">
        <v>241</v>
      </c>
      <c r="I27" t="s">
        <v>611</v>
      </c>
      <c r="M27" s="1">
        <v>16050</v>
      </c>
      <c r="N27">
        <v>-562.85</v>
      </c>
      <c r="O27" s="1">
        <v>15487.15</v>
      </c>
    </row>
    <row r="28" spans="3:16" x14ac:dyDescent="0.2">
      <c r="C28" s="2">
        <v>100000001699</v>
      </c>
      <c r="E28">
        <v>0</v>
      </c>
      <c r="G28" t="s">
        <v>241</v>
      </c>
      <c r="I28" t="s">
        <v>611</v>
      </c>
      <c r="M28" s="1">
        <v>16050</v>
      </c>
      <c r="N28">
        <v>-562.85</v>
      </c>
      <c r="O28" s="1">
        <v>15487.15</v>
      </c>
    </row>
    <row r="29" spans="3:16" x14ac:dyDescent="0.2">
      <c r="C29" s="2">
        <v>100000001700</v>
      </c>
      <c r="E29">
        <v>0</v>
      </c>
      <c r="G29" t="s">
        <v>241</v>
      </c>
      <c r="I29" t="s">
        <v>611</v>
      </c>
      <c r="M29" s="1">
        <v>16050</v>
      </c>
      <c r="N29">
        <v>-562.85</v>
      </c>
      <c r="O29" s="1">
        <v>15487.15</v>
      </c>
    </row>
    <row r="30" spans="3:16" x14ac:dyDescent="0.2">
      <c r="C30" s="2">
        <v>100000001701</v>
      </c>
      <c r="E30">
        <v>0</v>
      </c>
      <c r="G30" t="s">
        <v>241</v>
      </c>
      <c r="I30" t="s">
        <v>611</v>
      </c>
      <c r="M30" s="1">
        <v>16050</v>
      </c>
      <c r="N30">
        <v>-562.85</v>
      </c>
      <c r="O30" s="1">
        <v>15487.15</v>
      </c>
    </row>
    <row r="31" spans="3:16" x14ac:dyDescent="0.2">
      <c r="C31" s="2">
        <v>100000001702</v>
      </c>
      <c r="E31">
        <v>0</v>
      </c>
      <c r="G31" t="s">
        <v>241</v>
      </c>
      <c r="I31" t="s">
        <v>611</v>
      </c>
      <c r="M31" s="1">
        <v>16050</v>
      </c>
      <c r="N31">
        <v>-562.85</v>
      </c>
      <c r="O31" s="1">
        <v>15487.15</v>
      </c>
      <c r="P31" s="1">
        <f>SUM(M27:M31)</f>
        <v>80250</v>
      </c>
    </row>
    <row r="33" spans="2:15" x14ac:dyDescent="0.2">
      <c r="B33" t="s">
        <v>329</v>
      </c>
      <c r="C33" s="2" t="s">
        <v>612</v>
      </c>
      <c r="M33" s="1">
        <v>427650</v>
      </c>
      <c r="N33" s="1">
        <v>-350203.25</v>
      </c>
      <c r="O33" s="1">
        <v>77446.75</v>
      </c>
    </row>
    <row r="35" spans="2:15" x14ac:dyDescent="0.2">
      <c r="B35" t="s">
        <v>331</v>
      </c>
      <c r="C35" s="2" t="s">
        <v>613</v>
      </c>
      <c r="M35" s="1">
        <v>427650</v>
      </c>
      <c r="N35" s="1">
        <v>-350203.25</v>
      </c>
      <c r="O35" s="1">
        <v>77446.75</v>
      </c>
    </row>
    <row r="37" spans="2:15" x14ac:dyDescent="0.2">
      <c r="B37" t="s">
        <v>333</v>
      </c>
      <c r="C37" s="2" t="s">
        <v>47</v>
      </c>
      <c r="M37" s="1">
        <v>427650</v>
      </c>
      <c r="N37" s="1">
        <v>-350203.25</v>
      </c>
      <c r="O37" s="1">
        <v>77446.75</v>
      </c>
    </row>
    <row r="39" spans="2:15" x14ac:dyDescent="0.2">
      <c r="B39" t="s">
        <v>334</v>
      </c>
      <c r="C39" s="2" t="s">
        <v>48</v>
      </c>
      <c r="M39" s="1">
        <v>427650</v>
      </c>
      <c r="N39" s="1">
        <v>-350203.25</v>
      </c>
      <c r="O39" s="1">
        <v>77446.75</v>
      </c>
    </row>
    <row r="41" spans="2:15" x14ac:dyDescent="0.2">
      <c r="B41" t="s">
        <v>335</v>
      </c>
      <c r="C41" s="2" t="s">
        <v>49</v>
      </c>
      <c r="M41" s="1">
        <v>427650</v>
      </c>
      <c r="N41" s="1">
        <v>-350203.25</v>
      </c>
      <c r="O41" s="1">
        <v>77446.75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N15" sqref="N15:O15"/>
    </sheetView>
  </sheetViews>
  <sheetFormatPr defaultRowHeight="14.25" x14ac:dyDescent="0.2"/>
  <cols>
    <col min="3" max="3" width="15.625" style="3" customWidth="1"/>
    <col min="7" max="7" width="12.5" customWidth="1"/>
    <col min="9" max="9" width="18.875" customWidth="1"/>
    <col min="12" max="12" width="14.25" customWidth="1"/>
    <col min="14" max="14" width="13.25" customWidth="1"/>
    <col min="15" max="15" width="12.75" customWidth="1"/>
  </cols>
  <sheetData>
    <row r="1" spans="1:17" x14ac:dyDescent="0.2">
      <c r="A1" t="s">
        <v>614</v>
      </c>
    </row>
    <row r="3" spans="1:17" x14ac:dyDescent="0.2">
      <c r="A3" t="s">
        <v>1</v>
      </c>
      <c r="D3" t="s">
        <v>615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1206030101</v>
      </c>
      <c r="M9">
        <v>12060300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N11" t="s">
        <v>356</v>
      </c>
      <c r="O11" t="s">
        <v>19</v>
      </c>
    </row>
    <row r="13" spans="1:17" x14ac:dyDescent="0.2">
      <c r="C13" s="3">
        <v>100000000202</v>
      </c>
      <c r="E13">
        <v>0</v>
      </c>
      <c r="G13" t="s">
        <v>616</v>
      </c>
      <c r="I13" t="s">
        <v>617</v>
      </c>
      <c r="L13" s="1">
        <v>579000</v>
      </c>
      <c r="N13" s="1">
        <v>-578999</v>
      </c>
      <c r="O13">
        <v>1</v>
      </c>
    </row>
    <row r="14" spans="1:17" x14ac:dyDescent="0.2">
      <c r="C14" s="3">
        <v>100000000232</v>
      </c>
      <c r="E14">
        <v>0</v>
      </c>
      <c r="G14" t="s">
        <v>618</v>
      </c>
      <c r="I14" t="s">
        <v>619</v>
      </c>
      <c r="L14" s="1">
        <v>200000</v>
      </c>
      <c r="N14" s="1">
        <v>-185916.64</v>
      </c>
      <c r="O14" s="1">
        <v>14083.36</v>
      </c>
    </row>
    <row r="15" spans="1:17" x14ac:dyDescent="0.2">
      <c r="C15" s="3">
        <v>100000000306</v>
      </c>
      <c r="E15">
        <v>0</v>
      </c>
      <c r="G15" t="s">
        <v>272</v>
      </c>
      <c r="I15" t="s">
        <v>620</v>
      </c>
      <c r="L15" s="1">
        <v>925000</v>
      </c>
      <c r="N15" s="1">
        <v>-755458.9</v>
      </c>
      <c r="O15" s="1">
        <v>169541.1</v>
      </c>
    </row>
    <row r="17" spans="2:15" x14ac:dyDescent="0.2">
      <c r="B17" t="s">
        <v>329</v>
      </c>
      <c r="C17" s="3" t="s">
        <v>621</v>
      </c>
      <c r="L17" s="1">
        <v>1704000</v>
      </c>
      <c r="N17" s="1">
        <v>-1520374.54</v>
      </c>
      <c r="O17" s="1">
        <v>183625.46</v>
      </c>
    </row>
    <row r="19" spans="2:15" x14ac:dyDescent="0.2">
      <c r="B19" t="s">
        <v>331</v>
      </c>
      <c r="C19" s="3" t="s">
        <v>622</v>
      </c>
      <c r="L19" s="1">
        <v>1704000</v>
      </c>
      <c r="N19" s="1">
        <v>-1520374.54</v>
      </c>
      <c r="O19" s="1">
        <v>183625.46</v>
      </c>
    </row>
    <row r="21" spans="2:15" x14ac:dyDescent="0.2">
      <c r="B21" t="s">
        <v>333</v>
      </c>
      <c r="C21" s="3" t="s">
        <v>47</v>
      </c>
      <c r="L21" s="1">
        <v>1704000</v>
      </c>
      <c r="N21" s="1">
        <v>-1520374.54</v>
      </c>
      <c r="O21" s="1">
        <v>183625.46</v>
      </c>
    </row>
    <row r="23" spans="2:15" x14ac:dyDescent="0.2">
      <c r="B23" t="s">
        <v>334</v>
      </c>
      <c r="C23" s="3" t="s">
        <v>48</v>
      </c>
      <c r="L23" s="1">
        <v>1704000</v>
      </c>
      <c r="N23" s="1">
        <v>-1520374.54</v>
      </c>
      <c r="O23" s="1">
        <v>183625.46</v>
      </c>
    </row>
    <row r="25" spans="2:15" x14ac:dyDescent="0.2">
      <c r="B25" t="s">
        <v>335</v>
      </c>
      <c r="C25" s="3" t="s">
        <v>49</v>
      </c>
      <c r="L25" s="1">
        <v>1704000</v>
      </c>
      <c r="N25" s="1">
        <v>-1520374.54</v>
      </c>
      <c r="O25" s="1">
        <v>183625.46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A4" workbookViewId="0">
      <selection activeCell="N22" sqref="N22:O36"/>
    </sheetView>
  </sheetViews>
  <sheetFormatPr defaultRowHeight="14.25" x14ac:dyDescent="0.2"/>
  <cols>
    <col min="3" max="3" width="15.75" style="2" customWidth="1"/>
    <col min="7" max="7" width="10.5" customWidth="1"/>
    <col min="9" max="9" width="16.5" customWidth="1"/>
    <col min="13" max="14" width="14.375" customWidth="1"/>
    <col min="15" max="15" width="10.875" customWidth="1"/>
    <col min="16" max="16" width="13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1206160101</v>
      </c>
      <c r="L9">
        <v>12061600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2">
        <v>100000000242</v>
      </c>
      <c r="E13">
        <v>0</v>
      </c>
      <c r="G13" t="s">
        <v>623</v>
      </c>
      <c r="I13" t="s">
        <v>624</v>
      </c>
      <c r="M13" s="1">
        <v>5959990</v>
      </c>
      <c r="N13" s="1">
        <v>-5959989</v>
      </c>
      <c r="O13">
        <v>1</v>
      </c>
    </row>
    <row r="14" spans="1:17" x14ac:dyDescent="0.2">
      <c r="C14" s="2">
        <v>100000000269</v>
      </c>
      <c r="E14">
        <v>0</v>
      </c>
      <c r="G14" t="s">
        <v>625</v>
      </c>
      <c r="I14" t="s">
        <v>626</v>
      </c>
      <c r="M14" s="1">
        <v>108000</v>
      </c>
      <c r="N14" s="1">
        <v>-107999</v>
      </c>
      <c r="O14">
        <v>1</v>
      </c>
    </row>
    <row r="15" spans="1:17" x14ac:dyDescent="0.2">
      <c r="C15" s="2">
        <v>100000000270</v>
      </c>
      <c r="E15">
        <v>0</v>
      </c>
      <c r="G15" t="s">
        <v>625</v>
      </c>
      <c r="I15" t="s">
        <v>627</v>
      </c>
      <c r="M15" s="1">
        <v>385000</v>
      </c>
      <c r="N15" s="1">
        <v>-384999</v>
      </c>
      <c r="O15">
        <v>1</v>
      </c>
    </row>
    <row r="16" spans="1:17" x14ac:dyDescent="0.2">
      <c r="C16" s="2">
        <v>100000000271</v>
      </c>
      <c r="E16">
        <v>0</v>
      </c>
      <c r="G16" t="s">
        <v>625</v>
      </c>
      <c r="I16" t="s">
        <v>628</v>
      </c>
      <c r="M16" s="1">
        <v>102000</v>
      </c>
      <c r="N16" s="1">
        <v>-101999</v>
      </c>
      <c r="O16">
        <v>1</v>
      </c>
    </row>
    <row r="17" spans="3:16" x14ac:dyDescent="0.2">
      <c r="C17" s="2">
        <v>100000000272</v>
      </c>
      <c r="E17">
        <v>0</v>
      </c>
      <c r="G17" t="s">
        <v>625</v>
      </c>
      <c r="I17" t="s">
        <v>629</v>
      </c>
      <c r="M17" s="1">
        <v>68000</v>
      </c>
      <c r="N17" s="1">
        <v>-67999</v>
      </c>
      <c r="O17">
        <v>1</v>
      </c>
      <c r="P17" s="1">
        <f>SUM(M13:M17)</f>
        <v>6622990</v>
      </c>
    </row>
    <row r="18" spans="3:16" x14ac:dyDescent="0.2">
      <c r="M18" s="1"/>
      <c r="N18" s="1"/>
    </row>
    <row r="19" spans="3:16" x14ac:dyDescent="0.2">
      <c r="C19" s="2">
        <v>100000000811</v>
      </c>
      <c r="E19">
        <v>0</v>
      </c>
      <c r="G19" t="s">
        <v>428</v>
      </c>
      <c r="I19" t="s">
        <v>630</v>
      </c>
      <c r="M19" s="1">
        <v>21500</v>
      </c>
      <c r="N19" s="1">
        <v>-21499</v>
      </c>
      <c r="O19">
        <v>1</v>
      </c>
    </row>
    <row r="20" spans="3:16" x14ac:dyDescent="0.2">
      <c r="C20" s="2">
        <v>100000000875</v>
      </c>
      <c r="E20">
        <v>0</v>
      </c>
      <c r="G20" t="s">
        <v>631</v>
      </c>
      <c r="I20" s="26" t="s">
        <v>632</v>
      </c>
      <c r="M20" s="1">
        <v>26500</v>
      </c>
      <c r="N20" s="1">
        <v>-7763.24</v>
      </c>
      <c r="O20" s="1">
        <v>18736.759999999998</v>
      </c>
      <c r="P20" s="1">
        <f>SUM(M19:M20)</f>
        <v>48000</v>
      </c>
    </row>
    <row r="21" spans="3:16" x14ac:dyDescent="0.2">
      <c r="M21" s="1"/>
      <c r="N21" s="1"/>
      <c r="O21" s="1"/>
    </row>
    <row r="22" spans="3:16" x14ac:dyDescent="0.2">
      <c r="C22" s="2">
        <v>100000001703</v>
      </c>
      <c r="E22">
        <v>0</v>
      </c>
      <c r="G22" t="s">
        <v>241</v>
      </c>
      <c r="I22" t="s">
        <v>633</v>
      </c>
      <c r="M22" s="1">
        <v>15729</v>
      </c>
      <c r="N22">
        <v>-551.59</v>
      </c>
      <c r="O22" s="1">
        <v>15177.41</v>
      </c>
    </row>
    <row r="23" spans="3:16" x14ac:dyDescent="0.2">
      <c r="C23" s="2">
        <v>100000001704</v>
      </c>
      <c r="E23">
        <v>0</v>
      </c>
      <c r="G23" t="s">
        <v>241</v>
      </c>
      <c r="I23" t="s">
        <v>633</v>
      </c>
      <c r="M23" s="1">
        <v>15729</v>
      </c>
      <c r="N23">
        <v>-551.59</v>
      </c>
      <c r="O23" s="1">
        <v>15177.41</v>
      </c>
    </row>
    <row r="24" spans="3:16" x14ac:dyDescent="0.2">
      <c r="C24" s="2">
        <v>100000001705</v>
      </c>
      <c r="E24">
        <v>0</v>
      </c>
      <c r="G24" t="s">
        <v>241</v>
      </c>
      <c r="I24" t="s">
        <v>633</v>
      </c>
      <c r="M24" s="1">
        <v>15729</v>
      </c>
      <c r="N24">
        <v>-551.59</v>
      </c>
      <c r="O24" s="1">
        <v>15177.41</v>
      </c>
    </row>
    <row r="25" spans="3:16" x14ac:dyDescent="0.2">
      <c r="C25" s="2">
        <v>100000001706</v>
      </c>
      <c r="E25">
        <v>0</v>
      </c>
      <c r="G25" t="s">
        <v>241</v>
      </c>
      <c r="I25" t="s">
        <v>633</v>
      </c>
      <c r="M25" s="1">
        <v>15729</v>
      </c>
      <c r="N25">
        <v>-551.59</v>
      </c>
      <c r="O25" s="1">
        <v>15177.41</v>
      </c>
    </row>
    <row r="26" spans="3:16" x14ac:dyDescent="0.2">
      <c r="C26" s="2">
        <v>100000001707</v>
      </c>
      <c r="E26">
        <v>0</v>
      </c>
      <c r="G26" t="s">
        <v>241</v>
      </c>
      <c r="I26" t="s">
        <v>633</v>
      </c>
      <c r="M26" s="1">
        <v>15729</v>
      </c>
      <c r="N26">
        <v>-551.59</v>
      </c>
      <c r="O26" s="1">
        <v>15177.41</v>
      </c>
    </row>
    <row r="27" spans="3:16" x14ac:dyDescent="0.2">
      <c r="C27" s="2">
        <v>100000001708</v>
      </c>
      <c r="E27">
        <v>0</v>
      </c>
      <c r="G27" t="s">
        <v>241</v>
      </c>
      <c r="I27" t="s">
        <v>633</v>
      </c>
      <c r="M27" s="1">
        <v>15729</v>
      </c>
      <c r="N27">
        <v>-551.59</v>
      </c>
      <c r="O27" s="1">
        <v>15177.41</v>
      </c>
    </row>
    <row r="28" spans="3:16" x14ac:dyDescent="0.2">
      <c r="C28" s="2">
        <v>100000001709</v>
      </c>
      <c r="E28">
        <v>0</v>
      </c>
      <c r="G28" t="s">
        <v>241</v>
      </c>
      <c r="I28" t="s">
        <v>633</v>
      </c>
      <c r="M28" s="1">
        <v>15729</v>
      </c>
      <c r="N28">
        <v>-551.59</v>
      </c>
      <c r="O28" s="1">
        <v>15177.41</v>
      </c>
    </row>
    <row r="29" spans="3:16" x14ac:dyDescent="0.2">
      <c r="C29" s="2">
        <v>100000001710</v>
      </c>
      <c r="E29">
        <v>0</v>
      </c>
      <c r="G29" t="s">
        <v>241</v>
      </c>
      <c r="I29" t="s">
        <v>633</v>
      </c>
      <c r="M29" s="1">
        <v>15729</v>
      </c>
      <c r="N29">
        <v>-551.59</v>
      </c>
      <c r="O29" s="1">
        <v>15177.41</v>
      </c>
    </row>
    <row r="30" spans="3:16" x14ac:dyDescent="0.2">
      <c r="C30" s="2">
        <v>100000001711</v>
      </c>
      <c r="E30">
        <v>0</v>
      </c>
      <c r="G30" t="s">
        <v>241</v>
      </c>
      <c r="I30" t="s">
        <v>633</v>
      </c>
      <c r="M30" s="1">
        <v>15729</v>
      </c>
      <c r="N30">
        <v>-551.59</v>
      </c>
      <c r="O30" s="1">
        <v>15177.41</v>
      </c>
    </row>
    <row r="31" spans="3:16" x14ac:dyDescent="0.2">
      <c r="C31" s="2">
        <v>100000001712</v>
      </c>
      <c r="E31">
        <v>0</v>
      </c>
      <c r="G31" t="s">
        <v>241</v>
      </c>
      <c r="I31" t="s">
        <v>633</v>
      </c>
      <c r="M31" s="1">
        <v>15729</v>
      </c>
      <c r="N31">
        <v>-551.59</v>
      </c>
      <c r="O31" s="1">
        <v>15177.41</v>
      </c>
    </row>
    <row r="32" spans="3:16" x14ac:dyDescent="0.2">
      <c r="C32" s="2">
        <v>100000001713</v>
      </c>
      <c r="E32">
        <v>0</v>
      </c>
      <c r="G32" t="s">
        <v>241</v>
      </c>
      <c r="I32" t="s">
        <v>633</v>
      </c>
      <c r="M32" s="1">
        <v>15729</v>
      </c>
      <c r="N32">
        <v>-551.59</v>
      </c>
      <c r="O32" s="1">
        <v>15177.41</v>
      </c>
    </row>
    <row r="33" spans="2:16" x14ac:dyDescent="0.2">
      <c r="C33" s="2">
        <v>100000001714</v>
      </c>
      <c r="E33">
        <v>0</v>
      </c>
      <c r="G33" t="s">
        <v>241</v>
      </c>
      <c r="I33" t="s">
        <v>633</v>
      </c>
      <c r="M33" s="1">
        <v>15729</v>
      </c>
      <c r="N33">
        <v>-551.59</v>
      </c>
      <c r="O33" s="1">
        <v>15177.41</v>
      </c>
    </row>
    <row r="34" spans="2:16" x14ac:dyDescent="0.2">
      <c r="C34" s="2">
        <v>100000001715</v>
      </c>
      <c r="E34">
        <v>0</v>
      </c>
      <c r="G34" t="s">
        <v>241</v>
      </c>
      <c r="I34" t="s">
        <v>633</v>
      </c>
      <c r="M34" s="1">
        <v>15729</v>
      </c>
      <c r="N34">
        <v>-551.59</v>
      </c>
      <c r="O34" s="1">
        <v>15177.41</v>
      </c>
    </row>
    <row r="35" spans="2:16" x14ac:dyDescent="0.2">
      <c r="C35" s="2">
        <v>100000001716</v>
      </c>
      <c r="E35">
        <v>0</v>
      </c>
      <c r="G35" t="s">
        <v>241</v>
      </c>
      <c r="I35" t="s">
        <v>633</v>
      </c>
      <c r="M35" s="1">
        <v>15729</v>
      </c>
      <c r="N35">
        <v>-551.59</v>
      </c>
      <c r="O35" s="1">
        <v>15177.41</v>
      </c>
    </row>
    <row r="36" spans="2:16" x14ac:dyDescent="0.2">
      <c r="C36" s="2">
        <v>100000001717</v>
      </c>
      <c r="E36">
        <v>0</v>
      </c>
      <c r="G36" t="s">
        <v>241</v>
      </c>
      <c r="I36" t="s">
        <v>633</v>
      </c>
      <c r="M36" s="1">
        <v>15729</v>
      </c>
      <c r="N36">
        <v>-551.59</v>
      </c>
      <c r="O36" s="1">
        <v>15177.41</v>
      </c>
    </row>
    <row r="37" spans="2:16" x14ac:dyDescent="0.2">
      <c r="C37" s="2">
        <v>100000001811</v>
      </c>
      <c r="E37">
        <v>0</v>
      </c>
      <c r="G37" t="s">
        <v>634</v>
      </c>
      <c r="I37" s="26" t="s">
        <v>635</v>
      </c>
      <c r="M37" s="1">
        <v>18000</v>
      </c>
      <c r="N37">
        <v>-364.93</v>
      </c>
      <c r="O37" s="1">
        <v>17635.07</v>
      </c>
      <c r="P37" s="1">
        <f>SUM(M22:M37)</f>
        <v>253935</v>
      </c>
    </row>
    <row r="39" spans="2:16" x14ac:dyDescent="0.2">
      <c r="B39" t="s">
        <v>329</v>
      </c>
      <c r="C39" s="2" t="s">
        <v>636</v>
      </c>
      <c r="M39" s="1">
        <v>6924925</v>
      </c>
      <c r="N39" s="1">
        <v>-6660886.0199999996</v>
      </c>
      <c r="O39" s="1">
        <v>264038.98</v>
      </c>
    </row>
    <row r="41" spans="2:16" x14ac:dyDescent="0.2">
      <c r="B41" t="s">
        <v>331</v>
      </c>
      <c r="C41" s="2" t="s">
        <v>637</v>
      </c>
      <c r="M41" s="1">
        <v>6924925</v>
      </c>
      <c r="N41" s="1">
        <v>-6660886.0199999996</v>
      </c>
      <c r="O41" s="1">
        <v>264038.98</v>
      </c>
    </row>
    <row r="43" spans="2:16" x14ac:dyDescent="0.2">
      <c r="B43" t="s">
        <v>333</v>
      </c>
      <c r="C43" s="2" t="s">
        <v>47</v>
      </c>
      <c r="M43" s="1">
        <v>6924925</v>
      </c>
      <c r="N43" s="1">
        <v>-6660886.0199999996</v>
      </c>
      <c r="O43" s="1">
        <v>264038.98</v>
      </c>
    </row>
    <row r="45" spans="2:16" x14ac:dyDescent="0.2">
      <c r="B45" t="s">
        <v>334</v>
      </c>
      <c r="C45" s="2" t="s">
        <v>48</v>
      </c>
      <c r="M45" s="1">
        <v>6924925</v>
      </c>
      <c r="N45" s="1">
        <v>-6660886.0199999996</v>
      </c>
      <c r="O45" s="1">
        <v>264038.98</v>
      </c>
    </row>
    <row r="47" spans="2:16" x14ac:dyDescent="0.2">
      <c r="B47" t="s">
        <v>335</v>
      </c>
      <c r="C47" s="2" t="s">
        <v>49</v>
      </c>
      <c r="M47" s="1">
        <v>6924925</v>
      </c>
      <c r="N47" s="1">
        <v>-6660886.0199999996</v>
      </c>
      <c r="O47" s="1">
        <v>264038.98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Q29" sqref="Q29"/>
    </sheetView>
  </sheetViews>
  <sheetFormatPr defaultRowHeight="14.25" x14ac:dyDescent="0.2"/>
  <cols>
    <col min="3" max="3" width="15.625" customWidth="1"/>
    <col min="11" max="11" width="15.25" customWidth="1"/>
    <col min="13" max="13" width="13.75" customWidth="1"/>
  </cols>
  <sheetData>
    <row r="1" spans="1:17" x14ac:dyDescent="0.2">
      <c r="A1" t="s">
        <v>638</v>
      </c>
    </row>
    <row r="3" spans="1:17" x14ac:dyDescent="0.2">
      <c r="A3" t="s">
        <v>1</v>
      </c>
      <c r="D3" t="s">
        <v>639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L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L9">
        <v>1206130101</v>
      </c>
      <c r="N9">
        <v>12061300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K11" t="s">
        <v>17</v>
      </c>
      <c r="M11" t="s">
        <v>363</v>
      </c>
      <c r="O11" t="s">
        <v>19</v>
      </c>
    </row>
    <row r="13" spans="1:17" x14ac:dyDescent="0.2">
      <c r="C13" s="3">
        <v>100000000347</v>
      </c>
      <c r="E13">
        <v>0</v>
      </c>
      <c r="G13" t="s">
        <v>640</v>
      </c>
      <c r="I13" t="s">
        <v>641</v>
      </c>
      <c r="K13" s="1">
        <v>191100</v>
      </c>
      <c r="M13" s="1">
        <v>-191099</v>
      </c>
      <c r="O13">
        <v>1</v>
      </c>
    </row>
    <row r="15" spans="1:17" x14ac:dyDescent="0.2">
      <c r="B15" t="s">
        <v>329</v>
      </c>
      <c r="C15" t="s">
        <v>642</v>
      </c>
      <c r="K15" s="1">
        <v>191100</v>
      </c>
      <c r="M15" s="1">
        <v>-191099</v>
      </c>
      <c r="O15">
        <v>1</v>
      </c>
    </row>
    <row r="17" spans="2:15" x14ac:dyDescent="0.2">
      <c r="B17" t="s">
        <v>331</v>
      </c>
      <c r="C17" t="s">
        <v>643</v>
      </c>
      <c r="K17" s="1">
        <v>191100</v>
      </c>
      <c r="M17" s="1">
        <v>-191099</v>
      </c>
      <c r="O17">
        <v>1</v>
      </c>
    </row>
    <row r="19" spans="2:15" x14ac:dyDescent="0.2">
      <c r="B19" t="s">
        <v>333</v>
      </c>
      <c r="C19" t="s">
        <v>12</v>
      </c>
      <c r="K19" s="1">
        <v>191100</v>
      </c>
      <c r="M19" s="1">
        <v>-191099</v>
      </c>
      <c r="O19">
        <v>1</v>
      </c>
    </row>
    <row r="21" spans="2:15" x14ac:dyDescent="0.2">
      <c r="B21" t="s">
        <v>334</v>
      </c>
      <c r="C21" t="s">
        <v>644</v>
      </c>
      <c r="K21" s="1">
        <v>191100</v>
      </c>
      <c r="M21" s="1">
        <v>-191099</v>
      </c>
      <c r="O21">
        <v>1</v>
      </c>
    </row>
    <row r="23" spans="2:15" x14ac:dyDescent="0.2">
      <c r="B23" t="s">
        <v>335</v>
      </c>
      <c r="C23" t="s">
        <v>645</v>
      </c>
      <c r="K23" s="1">
        <v>191100</v>
      </c>
      <c r="M23" s="1">
        <v>-191099</v>
      </c>
      <c r="O23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L13" sqref="L13"/>
    </sheetView>
  </sheetViews>
  <sheetFormatPr defaultRowHeight="14.25" x14ac:dyDescent="0.2"/>
  <cols>
    <col min="3" max="3" width="15.75" customWidth="1"/>
    <col min="12" max="12" width="14.25" customWidth="1"/>
    <col min="13" max="13" width="14.375" customWidth="1"/>
  </cols>
  <sheetData>
    <row r="1" spans="1:17" x14ac:dyDescent="0.2">
      <c r="A1" t="s">
        <v>646</v>
      </c>
    </row>
    <row r="3" spans="1:17" x14ac:dyDescent="0.2">
      <c r="A3" t="s">
        <v>1</v>
      </c>
      <c r="D3" t="s">
        <v>647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1206070101</v>
      </c>
      <c r="N9">
        <v>12060700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 x14ac:dyDescent="0.2">
      <c r="C13" s="8" t="s">
        <v>648</v>
      </c>
      <c r="E13">
        <v>0</v>
      </c>
      <c r="G13" t="s">
        <v>428</v>
      </c>
      <c r="I13" t="s">
        <v>649</v>
      </c>
      <c r="L13" s="1">
        <v>13000</v>
      </c>
      <c r="M13" s="1">
        <v>-12999</v>
      </c>
      <c r="O13">
        <v>1</v>
      </c>
    </row>
    <row r="15" spans="1:17" x14ac:dyDescent="0.2">
      <c r="B15" t="s">
        <v>329</v>
      </c>
      <c r="C15" t="s">
        <v>650</v>
      </c>
      <c r="L15" s="1">
        <v>13000</v>
      </c>
      <c r="M15" s="1">
        <v>-12999</v>
      </c>
      <c r="O15">
        <v>1</v>
      </c>
    </row>
    <row r="17" spans="2:15" x14ac:dyDescent="0.2">
      <c r="B17" t="s">
        <v>331</v>
      </c>
      <c r="C17" t="s">
        <v>651</v>
      </c>
      <c r="L17" s="1">
        <v>13000</v>
      </c>
      <c r="M17" s="1">
        <v>-12999</v>
      </c>
      <c r="O17">
        <v>1</v>
      </c>
    </row>
    <row r="19" spans="2:15" x14ac:dyDescent="0.2">
      <c r="B19" t="s">
        <v>333</v>
      </c>
      <c r="C19" t="s">
        <v>652</v>
      </c>
      <c r="L19" s="1">
        <v>13000</v>
      </c>
      <c r="M19" s="1">
        <v>-12999</v>
      </c>
      <c r="O19">
        <v>1</v>
      </c>
    </row>
    <row r="21" spans="2:15" x14ac:dyDescent="0.2">
      <c r="B21" t="s">
        <v>334</v>
      </c>
      <c r="C21" t="s">
        <v>48</v>
      </c>
      <c r="L21" s="1">
        <v>13000</v>
      </c>
      <c r="M21" s="1">
        <v>-12999</v>
      </c>
      <c r="O21">
        <v>1</v>
      </c>
    </row>
    <row r="23" spans="2:15" x14ac:dyDescent="0.2">
      <c r="B23" t="s">
        <v>335</v>
      </c>
      <c r="C23" t="s">
        <v>49</v>
      </c>
      <c r="L23" s="1">
        <v>13000</v>
      </c>
      <c r="M23" s="1">
        <v>-12999</v>
      </c>
      <c r="O23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L13" sqref="L13:L14"/>
    </sheetView>
  </sheetViews>
  <sheetFormatPr defaultRowHeight="14.25" x14ac:dyDescent="0.2"/>
  <cols>
    <col min="3" max="3" width="15.375" customWidth="1"/>
    <col min="12" max="12" width="15.125" customWidth="1"/>
    <col min="13" max="13" width="16.5" customWidth="1"/>
  </cols>
  <sheetData>
    <row r="1" spans="1:17" x14ac:dyDescent="0.2">
      <c r="A1" t="s">
        <v>653</v>
      </c>
    </row>
    <row r="3" spans="1:17" x14ac:dyDescent="0.2">
      <c r="A3" t="s">
        <v>1</v>
      </c>
      <c r="D3" t="s">
        <v>654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1206110101</v>
      </c>
      <c r="N9">
        <v>12061100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 x14ac:dyDescent="0.2">
      <c r="C13" s="8" t="s">
        <v>655</v>
      </c>
      <c r="E13">
        <v>0</v>
      </c>
      <c r="G13" t="s">
        <v>428</v>
      </c>
      <c r="I13" t="s">
        <v>656</v>
      </c>
      <c r="L13" s="1">
        <v>10000</v>
      </c>
      <c r="M13" s="1">
        <v>-9999</v>
      </c>
      <c r="O13">
        <v>1</v>
      </c>
    </row>
    <row r="14" spans="1:17" x14ac:dyDescent="0.2">
      <c r="C14" s="8" t="s">
        <v>657</v>
      </c>
      <c r="E14">
        <v>0</v>
      </c>
      <c r="G14" t="s">
        <v>428</v>
      </c>
      <c r="I14" t="s">
        <v>658</v>
      </c>
      <c r="L14" s="1">
        <v>7500</v>
      </c>
      <c r="M14" s="1">
        <v>-7499</v>
      </c>
      <c r="O14">
        <v>1</v>
      </c>
    </row>
    <row r="16" spans="1:17" x14ac:dyDescent="0.2">
      <c r="B16" t="s">
        <v>329</v>
      </c>
      <c r="C16" t="s">
        <v>659</v>
      </c>
      <c r="L16" s="1">
        <v>17500</v>
      </c>
      <c r="M16" s="1">
        <v>-17498</v>
      </c>
      <c r="O16">
        <v>2</v>
      </c>
    </row>
    <row r="18" spans="2:15" x14ac:dyDescent="0.2">
      <c r="B18" t="s">
        <v>331</v>
      </c>
      <c r="C18" t="s">
        <v>660</v>
      </c>
      <c r="L18" s="1">
        <v>17500</v>
      </c>
      <c r="M18" s="1">
        <v>-17498</v>
      </c>
      <c r="O18">
        <v>2</v>
      </c>
    </row>
    <row r="20" spans="2:15" x14ac:dyDescent="0.2">
      <c r="B20" t="s">
        <v>333</v>
      </c>
      <c r="C20" t="s">
        <v>12</v>
      </c>
      <c r="L20" s="1">
        <v>17500</v>
      </c>
      <c r="M20" s="1">
        <v>-17498</v>
      </c>
      <c r="O20">
        <v>2</v>
      </c>
    </row>
    <row r="22" spans="2:15" x14ac:dyDescent="0.2">
      <c r="B22" t="s">
        <v>334</v>
      </c>
      <c r="C22" t="s">
        <v>48</v>
      </c>
      <c r="L22" s="1">
        <v>17500</v>
      </c>
      <c r="M22" s="1">
        <v>-17498</v>
      </c>
      <c r="O22">
        <v>2</v>
      </c>
    </row>
    <row r="24" spans="2:15" x14ac:dyDescent="0.2">
      <c r="B24" t="s">
        <v>335</v>
      </c>
      <c r="C24" t="s">
        <v>645</v>
      </c>
      <c r="L24" s="1">
        <v>17500</v>
      </c>
      <c r="M24" s="1">
        <v>-17498</v>
      </c>
      <c r="O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27</vt:i4>
      </vt:variant>
      <vt:variant>
        <vt:lpstr>ช่วงที่มีชื่อ</vt:lpstr>
      </vt:variant>
      <vt:variant>
        <vt:i4>6</vt:i4>
      </vt:variant>
    </vt:vector>
  </HeadingPairs>
  <TitlesOfParts>
    <vt:vector size="33" baseType="lpstr">
      <vt:lpstr>บัญชีครุภัณฑ์ 30 ก.ย.64</vt:lpstr>
      <vt:lpstr>บัญชีสิ่งก่อสร้าง กย64</vt:lpstr>
      <vt:lpstr>กลุ่มจังหวัด</vt:lpstr>
      <vt:lpstr>สิ่งก่อสร้าง ที่จะโอน (2)</vt:lpstr>
      <vt:lpstr>ไม่โอน</vt:lpstr>
      <vt:lpstr>สิ่งก่อสร้าง ที่จะโอน</vt:lpstr>
      <vt:lpstr>สะพาน</vt:lpstr>
      <vt:lpstr>สิ่งปลูกสร้าง</vt:lpstr>
      <vt:lpstr>ส่วนปรับปรุงอาคาร</vt:lpstr>
      <vt:lpstr>เขื่อน</vt:lpstr>
      <vt:lpstr>ถนน</vt:lpstr>
      <vt:lpstr>ส.โครงสร้างพื้นฐาน</vt:lpstr>
      <vt:lpstr>อาคารเพื่อประโยชน์อื่น</vt:lpstr>
      <vt:lpstr>ครุภัณฑ โอน</vt:lpstr>
      <vt:lpstr>ค.ยานพาหนะ</vt:lpstr>
      <vt:lpstr>ค.โฆษณา</vt:lpstr>
      <vt:lpstr>ค.สำนักงาน</vt:lpstr>
      <vt:lpstr>ค.การเกษตร</vt:lpstr>
      <vt:lpstr>ค.คอม</vt:lpstr>
      <vt:lpstr>รวม</vt:lpstr>
      <vt:lpstr>ค.วิทย์</vt:lpstr>
      <vt:lpstr>ค.งานบ้านงานครัว</vt:lpstr>
      <vt:lpstr>ค.ไฟฟ้า</vt:lpstr>
      <vt:lpstr>ค.อื่น</vt:lpstr>
      <vt:lpstr>ค.กีฬา</vt:lpstr>
      <vt:lpstr>ค.ก่อสร้าง</vt:lpstr>
      <vt:lpstr>ค.การศึกษา</vt:lpstr>
      <vt:lpstr>'บัญชีครุภัณฑ์ 30 ก.ย.64'!Print_Area</vt:lpstr>
      <vt:lpstr>'บัญชีสิ่งก่อสร้าง กย64'!Print_Area</vt:lpstr>
      <vt:lpstr>'ครุภัณฑ โอน'!Print_Titles</vt:lpstr>
      <vt:lpstr>ไม่โอน!Print_Titles</vt:lpstr>
      <vt:lpstr>'สิ่งก่อสร้าง ที่จะโอน'!Print_Titles</vt:lpstr>
      <vt:lpstr>'สิ่งก่อสร้าง ที่จะโอน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GFMIS_USER</dc:creator>
  <cp:lastModifiedBy>DELL</cp:lastModifiedBy>
  <cp:lastPrinted>2021-12-30T03:10:57Z</cp:lastPrinted>
  <dcterms:created xsi:type="dcterms:W3CDTF">2021-10-22T06:20:19Z</dcterms:created>
  <dcterms:modified xsi:type="dcterms:W3CDTF">2022-03-09T08:09:21Z</dcterms:modified>
</cp:coreProperties>
</file>