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 tabRatio="770"/>
  </bookViews>
  <sheets>
    <sheet name="Sheet1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Q45" i="1"/>
  <c r="P45"/>
  <c r="O45"/>
  <c r="N45"/>
  <c r="J45"/>
  <c r="F45"/>
  <c r="E45"/>
  <c r="R44"/>
  <c r="L44"/>
  <c r="T44" s="1"/>
  <c r="K44"/>
  <c r="R43"/>
  <c r="L43"/>
  <c r="K43"/>
  <c r="H43"/>
  <c r="H45" s="1"/>
  <c r="G43"/>
  <c r="G45" s="1"/>
  <c r="R41"/>
  <c r="Q41"/>
  <c r="P41"/>
  <c r="O41"/>
  <c r="N41"/>
  <c r="J41"/>
  <c r="F41"/>
  <c r="E41"/>
  <c r="R40"/>
  <c r="L40"/>
  <c r="T40" s="1"/>
  <c r="K40"/>
  <c r="S40" s="1"/>
  <c r="I40"/>
  <c r="R39"/>
  <c r="M39"/>
  <c r="H39"/>
  <c r="T39" s="1"/>
  <c r="G39"/>
  <c r="R38"/>
  <c r="M38"/>
  <c r="H38"/>
  <c r="T38" s="1"/>
  <c r="G38"/>
  <c r="R37"/>
  <c r="L37"/>
  <c r="T37" s="1"/>
  <c r="K37"/>
  <c r="S37" s="1"/>
  <c r="I37"/>
  <c r="R36"/>
  <c r="M36"/>
  <c r="H36"/>
  <c r="T36" s="1"/>
  <c r="G36"/>
  <c r="R35"/>
  <c r="L35"/>
  <c r="T35" s="1"/>
  <c r="K35"/>
  <c r="S35" s="1"/>
  <c r="I35"/>
  <c r="R34"/>
  <c r="L34"/>
  <c r="T34" s="1"/>
  <c r="K34"/>
  <c r="S34" s="1"/>
  <c r="I34"/>
  <c r="R33"/>
  <c r="L33"/>
  <c r="T33" s="1"/>
  <c r="K33"/>
  <c r="S33" s="1"/>
  <c r="I33"/>
  <c r="R32"/>
  <c r="L32"/>
  <c r="T32" s="1"/>
  <c r="K32"/>
  <c r="S32" s="1"/>
  <c r="I32"/>
  <c r="R31"/>
  <c r="L31"/>
  <c r="T31" s="1"/>
  <c r="K31"/>
  <c r="S31" s="1"/>
  <c r="I31"/>
  <c r="R30"/>
  <c r="L30"/>
  <c r="T30" s="1"/>
  <c r="K30"/>
  <c r="S30" s="1"/>
  <c r="I30"/>
  <c r="R29"/>
  <c r="M29"/>
  <c r="H29"/>
  <c r="T29" s="1"/>
  <c r="G29"/>
  <c r="R28"/>
  <c r="M28"/>
  <c r="H28"/>
  <c r="T28" s="1"/>
  <c r="G28"/>
  <c r="R27"/>
  <c r="L27"/>
  <c r="T27" s="1"/>
  <c r="K27"/>
  <c r="K41" s="1"/>
  <c r="I27"/>
  <c r="R26"/>
  <c r="M26"/>
  <c r="H26"/>
  <c r="T26" s="1"/>
  <c r="G26"/>
  <c r="Q24"/>
  <c r="P24"/>
  <c r="O24"/>
  <c r="N24"/>
  <c r="J24"/>
  <c r="H24"/>
  <c r="G24"/>
  <c r="F24"/>
  <c r="E24"/>
  <c r="R23"/>
  <c r="L23"/>
  <c r="L24" s="1"/>
  <c r="K23"/>
  <c r="I23"/>
  <c r="I24" s="1"/>
  <c r="R21"/>
  <c r="Q21"/>
  <c r="P21"/>
  <c r="O21"/>
  <c r="N21"/>
  <c r="L21"/>
  <c r="K21"/>
  <c r="J21"/>
  <c r="F21"/>
  <c r="E21"/>
  <c r="R20"/>
  <c r="M20"/>
  <c r="H20"/>
  <c r="T20" s="1"/>
  <c r="G20"/>
  <c r="S20" s="1"/>
  <c r="S19"/>
  <c r="R19"/>
  <c r="M19"/>
  <c r="M21" s="1"/>
  <c r="H19"/>
  <c r="H21" s="1"/>
  <c r="R17"/>
  <c r="Q17"/>
  <c r="P17"/>
  <c r="O17"/>
  <c r="N17"/>
  <c r="J17"/>
  <c r="F17"/>
  <c r="E17"/>
  <c r="R16"/>
  <c r="L16"/>
  <c r="T16" s="1"/>
  <c r="K16"/>
  <c r="I16"/>
  <c r="R15"/>
  <c r="M15"/>
  <c r="H15"/>
  <c r="H17" s="1"/>
  <c r="G15"/>
  <c r="S15" s="1"/>
  <c r="N13"/>
  <c r="N46" s="1"/>
  <c r="J13"/>
  <c r="J46" s="1"/>
  <c r="F13"/>
  <c r="F46" s="1"/>
  <c r="E13"/>
  <c r="E46" s="1"/>
  <c r="R12"/>
  <c r="P12"/>
  <c r="P13" s="1"/>
  <c r="P46" s="1"/>
  <c r="O12"/>
  <c r="S12" s="1"/>
  <c r="M12"/>
  <c r="I12"/>
  <c r="R11"/>
  <c r="M11"/>
  <c r="H11"/>
  <c r="T11" s="1"/>
  <c r="G11"/>
  <c r="R10"/>
  <c r="L10"/>
  <c r="L13" s="1"/>
  <c r="K10"/>
  <c r="H10"/>
  <c r="R9"/>
  <c r="H9"/>
  <c r="T9" s="1"/>
  <c r="G9"/>
  <c r="R8"/>
  <c r="R13" s="1"/>
  <c r="H8"/>
  <c r="T8" s="1"/>
  <c r="G8"/>
  <c r="M32" l="1"/>
  <c r="G13"/>
  <c r="M23"/>
  <c r="M24" s="1"/>
  <c r="I28"/>
  <c r="I29"/>
  <c r="M33"/>
  <c r="M43"/>
  <c r="G17"/>
  <c r="I36"/>
  <c r="M40"/>
  <c r="I43"/>
  <c r="I45" s="1"/>
  <c r="M44"/>
  <c r="O13"/>
  <c r="O46" s="1"/>
  <c r="M37"/>
  <c r="I11"/>
  <c r="S11"/>
  <c r="U11" s="1"/>
  <c r="L17"/>
  <c r="G41"/>
  <c r="S26"/>
  <c r="U26" s="1"/>
  <c r="M27"/>
  <c r="M31"/>
  <c r="U33"/>
  <c r="M35"/>
  <c r="U37"/>
  <c r="I38"/>
  <c r="S38"/>
  <c r="U38" s="1"/>
  <c r="L45"/>
  <c r="I9"/>
  <c r="M10"/>
  <c r="M13" s="1"/>
  <c r="M16"/>
  <c r="M17" s="1"/>
  <c r="G21"/>
  <c r="I39"/>
  <c r="S39"/>
  <c r="U39" s="1"/>
  <c r="S28"/>
  <c r="U28" s="1"/>
  <c r="S36"/>
  <c r="U36" s="1"/>
  <c r="L41"/>
  <c r="I8"/>
  <c r="K24"/>
  <c r="S29"/>
  <c r="U29" s="1"/>
  <c r="M30"/>
  <c r="U32"/>
  <c r="M34"/>
  <c r="U40"/>
  <c r="S8"/>
  <c r="T41"/>
  <c r="U30"/>
  <c r="U34"/>
  <c r="T10"/>
  <c r="I10"/>
  <c r="U20"/>
  <c r="U31"/>
  <c r="U35"/>
  <c r="R46"/>
  <c r="S10"/>
  <c r="K13"/>
  <c r="T12"/>
  <c r="U12" s="1"/>
  <c r="S16"/>
  <c r="U16" s="1"/>
  <c r="H41"/>
  <c r="S44"/>
  <c r="U44" s="1"/>
  <c r="R45"/>
  <c r="S9"/>
  <c r="U9" s="1"/>
  <c r="Q12"/>
  <c r="Q13" s="1"/>
  <c r="Q46" s="1"/>
  <c r="H13"/>
  <c r="I15"/>
  <c r="I17" s="1"/>
  <c r="T15"/>
  <c r="T17" s="1"/>
  <c r="K17"/>
  <c r="I19"/>
  <c r="T19"/>
  <c r="T21" s="1"/>
  <c r="I20"/>
  <c r="S21"/>
  <c r="S23"/>
  <c r="S24" s="1"/>
  <c r="R24"/>
  <c r="S43"/>
  <c r="K45"/>
  <c r="T23"/>
  <c r="T24" s="1"/>
  <c r="S27"/>
  <c r="U27" s="1"/>
  <c r="T43"/>
  <c r="T45" s="1"/>
  <c r="I26"/>
  <c r="M45" l="1"/>
  <c r="T13"/>
  <c r="T46" s="1"/>
  <c r="U10"/>
  <c r="S45"/>
  <c r="G46"/>
  <c r="L46"/>
  <c r="M41"/>
  <c r="M46" s="1"/>
  <c r="S41"/>
  <c r="I41"/>
  <c r="S17"/>
  <c r="I13"/>
  <c r="U41"/>
  <c r="U15"/>
  <c r="U17" s="1"/>
  <c r="I21"/>
  <c r="K46"/>
  <c r="U43"/>
  <c r="U45" s="1"/>
  <c r="U23"/>
  <c r="U24" s="1"/>
  <c r="H46"/>
  <c r="U19"/>
  <c r="U21" s="1"/>
  <c r="S13"/>
  <c r="U8"/>
  <c r="U13" l="1"/>
  <c r="I46"/>
  <c r="S46"/>
  <c r="U46" s="1"/>
</calcChain>
</file>

<file path=xl/sharedStrings.xml><?xml version="1.0" encoding="utf-8"?>
<sst xmlns="http://schemas.openxmlformats.org/spreadsheetml/2006/main" count="95" uniqueCount="71">
  <si>
    <t xml:space="preserve">ทะเบียนคุมงบประมาณจังหวัดพังงา </t>
  </si>
  <si>
    <t>ปีงบประมาณ 2562</t>
  </si>
  <si>
    <t>ที่</t>
  </si>
  <si>
    <t>โครงการ</t>
  </si>
  <si>
    <t>หน่วยงาน</t>
  </si>
  <si>
    <t>งบประมาณ</t>
  </si>
  <si>
    <t>งบดำเนินงาน</t>
  </si>
  <si>
    <t>งบลงทุน</t>
  </si>
  <si>
    <t>งบรายจ่ายอื่น</t>
  </si>
  <si>
    <t>รวม</t>
  </si>
  <si>
    <t>ผู้ดำเนินโครงการ</t>
  </si>
  <si>
    <t>ใบสั่งซื้อ</t>
  </si>
  <si>
    <t>เบิกจ่าย</t>
  </si>
  <si>
    <t>คงเหลือ</t>
  </si>
  <si>
    <t xml:space="preserve">ผลผลิต:การพัฒนาด้านสังคม </t>
  </si>
  <si>
    <t>โครงการการพัฒนาและส่งเสริมวิถีพอเพียง เดินตามรอยเท้าพ่อสู่หมู่บ้านเศรษฐกิจพอเพียงต้นแบบ</t>
  </si>
  <si>
    <t>สนง.พัฒนาชุมชนจังหวัดพังงา</t>
  </si>
  <si>
    <t>โครงการพัฒนาและยกระดับผลิตภัณฑ์ OTOP ให้มีคุณภาพและมาตรฐานทันสมัยและขยายช่องทางการตลาด เพื่อสนับสนุนการท่องเที่ยวโดยชุมชนจังหวัดพังงา</t>
  </si>
  <si>
    <t>โครงการการศูนย์ส่งเสริม และพัฒนาคุณภาพชีวิตผู้สูงอายุ จังหวัดพังงา</t>
  </si>
  <si>
    <t>สนง.พัฒนาและความมั่นคงของมนุษย์จังหวัดพังงา</t>
  </si>
  <si>
    <t>โครงการพัฒนาและส่งเสริมหมู่บ้าน OTOP เพื่อการท่องเที่ยวเชิงธรรมชาตินิเวศ และวัฒนธรรมประเพณีภูมิปัญญาพื้นถิ่น</t>
  </si>
  <si>
    <t>ค่าใช้จ่ายในการบริหารงานจังหวัดแบบบูรณาการ</t>
  </si>
  <si>
    <t>สนจ.พง</t>
  </si>
  <si>
    <t xml:space="preserve">รวมผลผลิต:การพัฒนาด้านสังคม </t>
  </si>
  <si>
    <t>ผลผลิต:การบริหารจัดการด้านทรัพยากรธรรมชาติและสิ่งแวดล้อม</t>
  </si>
  <si>
    <t xml:space="preserve"> WE LOVE PHANGNGA  (เรารักษ์พังงา)</t>
  </si>
  <si>
    <t>สนง.สาธารณสุขจังหวัดพังงา</t>
  </si>
  <si>
    <t xml:space="preserve"> ปรับปรุงภูมิทัศน์บริเวณฝั่งคลองพังงา คลองพังงา หมู่ที่ 2 ตำบลถ้ำน้ำผุด อำเภอเมืองพังงา จังหวัดพังงา</t>
  </si>
  <si>
    <t>สนง.โยธาธิการและผังเมืองพังงา</t>
  </si>
  <si>
    <t>รวมผลผลิต:การบริหารจัดการด้านทรัพยากรธรรมชาติและสิ่งแวดล้อม</t>
  </si>
  <si>
    <t xml:space="preserve">ผลผลิต:การรักษาความมั่นคงและความสงบ </t>
  </si>
  <si>
    <t>โครงการพัฒนาศักยภาพความมั่นคงของชุมชน  (พังงาเมืองปลอดภัย)</t>
  </si>
  <si>
    <t>ที่ทำการปกครองจังหวัดพังงา</t>
  </si>
  <si>
    <t>โครงการส่งเสริมและพัฒนาศักยภาพหมู่บ้านสานต่อปณิธานแม่ด้วยหมู่บ้านกองทุนแม่ของแผ่นดินแก้ไขปัญหายาเสพติด</t>
  </si>
  <si>
    <t>รวมผลผลิต:การรักษาความมั่นคงและความสงบ</t>
  </si>
  <si>
    <t>ผลผลิต:การพัฒนาด้านเกษตร</t>
  </si>
  <si>
    <t>โครงการเพิ่มประสิทธิภาพการใช้พื้นที่การเกษตรให้เกิดประโยชน์สูงสุด ในจังหวัดพังงา</t>
  </si>
  <si>
    <t>รวมผลผลิต:การพัฒนาด้านเกษตร</t>
  </si>
  <si>
    <t xml:space="preserve">ผลผลิต:การพัฒนาด้านการท่องเที่ยวและบริการ </t>
  </si>
  <si>
    <t xml:space="preserve"> โครงการส่งเสริมวัฒนธรรมประเพณีท้องถิ่นและวิถีชีวิต จังหวัดพังงา ปีงบประมาณ 2562</t>
  </si>
  <si>
    <t>สนง.ท่องเที่ยวและกีฬาจังหวัดพังงา</t>
  </si>
  <si>
    <t xml:space="preserve"> โครงการปรับปรุงสนามฟุตซอลลอยน้ำเกาะปันหยี</t>
  </si>
  <si>
    <t xml:space="preserve"> โครงการส่งเสริมศักยภาพการท่องเที่ยวในพื้นที่จังหวัดพังงา ประจำปีงบประมาณ พ.ศ. 2562</t>
  </si>
  <si>
    <t xml:space="preserve"> โครงการการประชาสัมพันธ์การท่องเที่ยวจังหวัดพังงา</t>
  </si>
  <si>
    <t xml:space="preserve"> โครงการพัฒนาเส้นทางคมนาคมสู่แหล่งท่องเที่ยวเชิงวัฒนธรรม  </t>
  </si>
  <si>
    <t>ที่ทำการปกครองอำเภอตะกั่วป่า</t>
  </si>
  <si>
    <t xml:space="preserve"> โครงการก่อสร้างถนน คอนกรีตเสริมเหล็ก สายการท่องเที่ยวชุมชนสายต้นยาง-แหลมแบก หมู่ที่ 5 ตำบลเกาะยาวน้อยเพื่อส่งเสริมการท่องเที่ยวอำเภอเกาะยาว</t>
  </si>
  <si>
    <t>ที่ทำการปกครองอำเภอเกาะยาว</t>
  </si>
  <si>
    <t xml:space="preserve"> โครงการพัฒนาแหล่งท่องเที่ยววัดราษฎร์อุปภัมภ์เพื่อการท่องเที่ยว</t>
  </si>
  <si>
    <t>ที่ทำการปกครองอำเภอทับปุด</t>
  </si>
  <si>
    <t xml:space="preserve"> โครงการพัฒนาเส้นทางคมนาคมสู่แหล่งท่องเที่ยวทางธรรมชาติ “ภูตาจอ ” </t>
  </si>
  <si>
    <t>ที่ทำการปกครองอำเภอกะปง</t>
  </si>
  <si>
    <t xml:space="preserve"> โครงการพัฒนาเส้นทางคมนาคมสู่แหล่งท่องเที่ยวเชิงประวัติศาสตร์ “วัดเทสก์ธรรมนาวา”</t>
  </si>
  <si>
    <t>ที่ทำการปกครองอำเภอท้ายเหมือง</t>
  </si>
  <si>
    <t xml:space="preserve"> โครงการพัฒนาระบบป้องกันและบรรเทาสาธารณภัยทางบกและทางทะเล  จังหวัดพังงา</t>
  </si>
  <si>
    <t>สนง.ป้องกันและบรรเทาสาธารณภัยจังหวัดพังงา</t>
  </si>
  <si>
    <t xml:space="preserve"> โครงการการใช้เอกลักษณ์จากศิลปะการแสดงพื้นบ้าน สร้างสรรค์ศิลปะการแสดงพื้นถิ่น</t>
  </si>
  <si>
    <t>สนง.วัฒนธรรมจังหวัดพังงา</t>
  </si>
  <si>
    <t xml:space="preserve"> โครงการก่อสร้างเวทีกลางแจ้งพร้อมลานกิจกรรม  </t>
  </si>
  <si>
    <t xml:space="preserve"> โครงการพัฒนาการรวมกลุ่มอุตสาหกรรมสปาธุรกิจเชิงสุขภาพ เพื่อสนับสนุนการ   ท่องเที่ยวจังหวัดพังงา</t>
  </si>
  <si>
    <t>สนง.อุตสาหกรรมจังหวัดพังงา</t>
  </si>
  <si>
    <t xml:space="preserve"> โครงการพัฒนาบุคลากรเพื่อรองรับการท่องเที่ยวทางทะเลจังหวัดพังงา</t>
  </si>
  <si>
    <t xml:space="preserve"> โครงการพัฒนาแหล่งท่องเที่ยวอ่างเก็บน้ำบางปุย</t>
  </si>
  <si>
    <t>รวมผลผลิต:การพัฒนาด้านการท่องเที่ยวและบริการ</t>
  </si>
  <si>
    <t>โครงการเพิ่มเติม (เงินเหลือจ่าย)</t>
  </si>
  <si>
    <t>โครงการการสร้างแหล่งเรียนรู้ ดูงานและส่งเสริมการสร้างรายได้เพื่อรองรับการท่องเที่ยวของจังหวัดพังงา</t>
  </si>
  <si>
    <t>สนง.เกษตร จ.พังงา</t>
  </si>
  <si>
    <t>โครงการปรับปรุงไฟฟ้าแสงสว่างท่องเที่ยว ถนนทางหลวงหมายเลข 4044 บ้านท่าไทร ต.บ่อแสน อ.ทับปุด จ.พังงา</t>
  </si>
  <si>
    <t>รวมโครงการเพิ่มเติม</t>
  </si>
  <si>
    <t>รวมทั้งสิ้น</t>
  </si>
  <si>
    <t>ณ วันที่  29 กุมภาพันธ์ 2563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</si>
</sst>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18"/>
      <color indexed="48"/>
      <name val="Angsana New"/>
      <family val="1"/>
    </font>
    <font>
      <sz val="16"/>
      <name val="Angsana New"/>
      <family val="1"/>
    </font>
    <font>
      <sz val="18"/>
      <name val="Angsana New"/>
      <family val="1"/>
    </font>
    <font>
      <sz val="16"/>
      <color rgb="FFFF0000"/>
      <name val="Angsana New"/>
      <family val="1"/>
    </font>
    <font>
      <sz val="11"/>
      <color indexed="8"/>
      <name val="Tahoma"/>
      <family val="2"/>
      <charset val="222"/>
    </font>
    <font>
      <sz val="16"/>
      <color rgb="FF0070C0"/>
      <name val="Angsana New"/>
      <family val="1"/>
    </font>
    <font>
      <sz val="18"/>
      <color rgb="FF0070C0"/>
      <name val="Angsana New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9" fillId="0" borderId="0"/>
    <xf numFmtId="188" fontId="2" fillId="0" borderId="0" applyFont="0" applyFill="0" applyBorder="0" applyAlignment="0" applyProtection="0"/>
    <xf numFmtId="0" fontId="2" fillId="0" borderId="0"/>
    <xf numFmtId="0" fontId="2" fillId="0" borderId="0"/>
    <xf numFmtId="188" fontId="2" fillId="0" borderId="0" applyFont="0" applyFill="0" applyBorder="0" applyAlignment="0" applyProtection="0"/>
  </cellStyleXfs>
  <cellXfs count="61">
    <xf numFmtId="0" fontId="0" fillId="0" borderId="0" xfId="0"/>
    <xf numFmtId="49" fontId="3" fillId="2" borderId="1" xfId="2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top" wrapText="1"/>
    </xf>
    <xf numFmtId="43" fontId="7" fillId="3" borderId="1" xfId="1" applyFont="1" applyFill="1" applyBorder="1" applyAlignment="1">
      <alignment horizontal="center" vertical="center" wrapText="1"/>
    </xf>
    <xf numFmtId="43" fontId="6" fillId="4" borderId="1" xfId="1" applyFont="1" applyFill="1" applyBorder="1" applyAlignment="1">
      <alignment vertical="center"/>
    </xf>
    <xf numFmtId="43" fontId="6" fillId="0" borderId="1" xfId="1" applyFont="1" applyFill="1" applyBorder="1" applyAlignment="1">
      <alignment vertical="center"/>
    </xf>
    <xf numFmtId="43" fontId="6" fillId="5" borderId="1" xfId="1" applyFont="1" applyFill="1" applyBorder="1" applyAlignment="1">
      <alignment vertical="center"/>
    </xf>
    <xf numFmtId="43" fontId="6" fillId="0" borderId="1" xfId="1" applyFont="1" applyBorder="1" applyAlignment="1">
      <alignment vertical="top" wrapText="1"/>
    </xf>
    <xf numFmtId="43" fontId="6" fillId="4" borderId="1" xfId="1" applyFont="1" applyFill="1" applyBorder="1" applyAlignment="1">
      <alignment vertical="top" wrapText="1"/>
    </xf>
    <xf numFmtId="43" fontId="6" fillId="5" borderId="1" xfId="1" applyFont="1" applyFill="1" applyBorder="1" applyAlignment="1">
      <alignment vertical="top" wrapText="1"/>
    </xf>
    <xf numFmtId="43" fontId="6" fillId="3" borderId="1" xfId="1" applyFont="1" applyFill="1" applyBorder="1" applyAlignment="1">
      <alignment vertical="center"/>
    </xf>
    <xf numFmtId="0" fontId="6" fillId="0" borderId="1" xfId="2" applyFont="1" applyFill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43" fontId="6" fillId="4" borderId="1" xfId="1" applyFont="1" applyFill="1" applyBorder="1" applyAlignment="1">
      <alignment vertical="top"/>
    </xf>
    <xf numFmtId="43" fontId="6" fillId="3" borderId="1" xfId="1" applyFont="1" applyFill="1" applyBorder="1" applyAlignment="1">
      <alignment vertical="top"/>
    </xf>
    <xf numFmtId="43" fontId="6" fillId="5" borderId="1" xfId="1" applyFont="1" applyFill="1" applyBorder="1" applyAlignment="1">
      <alignment vertical="top"/>
    </xf>
    <xf numFmtId="43" fontId="6" fillId="6" borderId="1" xfId="1" applyFont="1" applyFill="1" applyBorder="1" applyAlignment="1">
      <alignment vertical="top"/>
    </xf>
    <xf numFmtId="43" fontId="6" fillId="0" borderId="1" xfId="1" applyFont="1" applyFill="1" applyBorder="1" applyAlignment="1">
      <alignment vertical="top"/>
    </xf>
    <xf numFmtId="43" fontId="6" fillId="3" borderId="1" xfId="1" applyFont="1" applyFill="1" applyBorder="1" applyAlignment="1">
      <alignment vertical="top" wrapText="1"/>
    </xf>
    <xf numFmtId="43" fontId="6" fillId="6" borderId="1" xfId="1" applyFont="1" applyFill="1" applyBorder="1" applyAlignment="1">
      <alignment vertical="center"/>
    </xf>
    <xf numFmtId="43" fontId="6" fillId="6" borderId="1" xfId="1" applyFont="1" applyFill="1" applyBorder="1" applyAlignment="1">
      <alignment vertical="top" wrapText="1"/>
    </xf>
    <xf numFmtId="43" fontId="8" fillId="0" borderId="1" xfId="1" applyFont="1" applyBorder="1" applyAlignment="1">
      <alignment vertical="top" wrapText="1"/>
    </xf>
    <xf numFmtId="43" fontId="6" fillId="6" borderId="1" xfId="1" applyFont="1" applyFill="1" applyBorder="1" applyAlignment="1">
      <alignment horizontal="center" vertical="center" wrapText="1"/>
    </xf>
    <xf numFmtId="0" fontId="3" fillId="7" borderId="1" xfId="2" applyFont="1" applyFill="1" applyBorder="1" applyAlignment="1">
      <alignment vertical="center" wrapText="1"/>
    </xf>
    <xf numFmtId="43" fontId="4" fillId="7" borderId="1" xfId="1" applyFont="1" applyFill="1" applyBorder="1" applyAlignment="1">
      <alignment horizontal="right" vertical="top" wrapText="1"/>
    </xf>
    <xf numFmtId="0" fontId="6" fillId="3" borderId="1" xfId="3" applyFont="1" applyFill="1" applyBorder="1" applyAlignment="1">
      <alignment horizontal="center" vertical="top" wrapText="1"/>
    </xf>
    <xf numFmtId="43" fontId="7" fillId="3" borderId="1" xfId="1" applyFont="1" applyFill="1" applyBorder="1" applyAlignment="1">
      <alignment horizontal="right" vertical="top" wrapText="1"/>
    </xf>
    <xf numFmtId="43" fontId="6" fillId="4" borderId="1" xfId="1" applyFont="1" applyFill="1" applyBorder="1" applyAlignment="1">
      <alignment horizontal="right" vertical="top" wrapText="1"/>
    </xf>
    <xf numFmtId="0" fontId="10" fillId="0" borderId="1" xfId="2" applyFont="1" applyFill="1" applyBorder="1" applyAlignment="1">
      <alignment horizontal="center" vertical="top" wrapText="1"/>
    </xf>
    <xf numFmtId="43" fontId="11" fillId="0" borderId="1" xfId="1" applyFont="1" applyFill="1" applyBorder="1" applyAlignment="1">
      <alignment horizontal="center" vertical="center" wrapText="1"/>
    </xf>
    <xf numFmtId="43" fontId="10" fillId="4" borderId="1" xfId="1" applyFont="1" applyFill="1" applyBorder="1" applyAlignment="1">
      <alignment vertical="center"/>
    </xf>
    <xf numFmtId="43" fontId="10" fillId="3" borderId="1" xfId="1" applyFont="1" applyFill="1" applyBorder="1" applyAlignment="1">
      <alignment vertical="center"/>
    </xf>
    <xf numFmtId="43" fontId="10" fillId="5" borderId="1" xfId="1" applyFont="1" applyFill="1" applyBorder="1" applyAlignment="1">
      <alignment vertical="center"/>
    </xf>
    <xf numFmtId="43" fontId="10" fillId="0" borderId="1" xfId="1" applyFont="1" applyBorder="1" applyAlignment="1">
      <alignment vertical="top" wrapText="1"/>
    </xf>
    <xf numFmtId="43" fontId="10" fillId="0" borderId="1" xfId="1" applyFont="1" applyFill="1" applyBorder="1" applyAlignment="1">
      <alignment vertical="center"/>
    </xf>
    <xf numFmtId="43" fontId="10" fillId="8" borderId="1" xfId="1" applyFont="1" applyFill="1" applyBorder="1" applyAlignment="1">
      <alignment vertical="center"/>
    </xf>
    <xf numFmtId="43" fontId="11" fillId="4" borderId="1" xfId="1" applyFont="1" applyFill="1" applyBorder="1" applyAlignment="1">
      <alignment horizontal="center" vertical="center" wrapText="1"/>
    </xf>
    <xf numFmtId="43" fontId="10" fillId="4" borderId="1" xfId="1" applyFont="1" applyFill="1" applyBorder="1" applyAlignment="1">
      <alignment vertical="top" wrapText="1"/>
    </xf>
    <xf numFmtId="43" fontId="10" fillId="5" borderId="1" xfId="1" applyFont="1" applyFill="1" applyBorder="1" applyAlignment="1">
      <alignment vertical="top" wrapText="1"/>
    </xf>
    <xf numFmtId="43" fontId="6" fillId="8" borderId="1" xfId="1" applyFont="1" applyFill="1" applyBorder="1" applyAlignment="1">
      <alignment vertical="center"/>
    </xf>
    <xf numFmtId="43" fontId="6" fillId="8" borderId="1" xfId="1" applyFont="1" applyFill="1" applyBorder="1" applyAlignment="1">
      <alignment vertical="top"/>
    </xf>
    <xf numFmtId="0" fontId="6" fillId="3" borderId="1" xfId="2" applyFont="1" applyFill="1" applyBorder="1" applyAlignment="1">
      <alignment horizontal="center" vertical="top"/>
    </xf>
    <xf numFmtId="43" fontId="6" fillId="6" borderId="1" xfId="1" applyFont="1" applyFill="1" applyBorder="1" applyAlignment="1">
      <alignment horizontal="center" vertical="top" wrapText="1"/>
    </xf>
    <xf numFmtId="0" fontId="4" fillId="9" borderId="2" xfId="2" applyFont="1" applyFill="1" applyBorder="1" applyAlignment="1">
      <alignment horizontal="center" vertical="top"/>
    </xf>
    <xf numFmtId="43" fontId="4" fillId="9" borderId="2" xfId="1" applyFont="1" applyFill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3" fillId="7" borderId="1" xfId="2" applyFont="1" applyFill="1" applyBorder="1" applyAlignment="1">
      <alignment horizontal="center" vertical="center" wrapText="1"/>
    </xf>
    <xf numFmtId="0" fontId="4" fillId="9" borderId="2" xfId="2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center" wrapText="1"/>
    </xf>
    <xf numFmtId="0" fontId="6" fillId="0" borderId="1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</cellXfs>
  <cellStyles count="8">
    <cellStyle name="Normal_2.งบ ผวจ.- ม.ค.52 2" xfId="5"/>
    <cellStyle name="เครื่องหมายจุลภาค" xfId="1" builtinId="3"/>
    <cellStyle name="เครื่องหมายจุลภาค 3" xfId="4"/>
    <cellStyle name="เครื่องหมายจุลภาค 5" xfId="7"/>
    <cellStyle name="ปกติ" xfId="0" builtinId="0"/>
    <cellStyle name="ปกติ 2 2" xfId="3"/>
    <cellStyle name="ปกติ 3" xfId="2"/>
    <cellStyle name="ปกติ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07;&#3632;&#3648;&#3610;&#3637;&#3618;&#3609;&#3588;&#3640;&#3617;&#3591;&#3610;&#3611;&#3619;&#3632;&#3617;&#3634;&#3603;/&#3611;&#3637;&#3591;&#3610;&#3611;&#3619;&#3632;&#3617;&#3634;&#3603;%20%202562/&#3588;&#3640;&#3617;&#3591;&#3610;&#3592;&#3633;&#3591;&#3627;&#3623;&#3633;&#3604;&#3614;&#3633;&#3591;&#3591;&#3634;&#3611;&#3637;%202562-%20&#3585;.&#3618;.62%20(&#3651;&#3627;&#3617;&#3656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คุมงบจังหวัด 2562 (2)"/>
      <sheetName val="รหัสงบประมาณ"/>
      <sheetName val="รหัสกิจกรรมหลัก"/>
      <sheetName val="Sheet3"/>
      <sheetName val="Doc (3)"/>
      <sheetName val="Sheet2"/>
      <sheetName val="แยกตามผลผลิต-หน่วยงาน"/>
      <sheetName val="Doc"/>
      <sheetName val="คุมงบจังหวัด 2562"/>
      <sheetName val="ปรับปรุงเวทีกลางแจ้ง"/>
      <sheetName val="ส-1 เดินตามรอยเท้าพ่อ"/>
      <sheetName val="ส-2 ผลิตภัณฑ์ OTOP"/>
      <sheetName val="ส-3 ผู้สูงอายุ"/>
      <sheetName val="ส-4 หมู่บ้านOTOP"/>
      <sheetName val="ธ-1 เรารักษ์พังงา"/>
      <sheetName val="ธ-2 ปรับภูมิทัศน์ริมคลองพังงา"/>
      <sheetName val="ก-1 เกษตร"/>
      <sheetName val="ม-1 พังงาเมืองปลอดภัย"/>
      <sheetName val="ม-2 กองทุนแม่"/>
      <sheetName val="ท-1 ส่งเสริมวัฒนธรรมประเพณี"/>
      <sheetName val="ท-2 สนามฟุตชอล"/>
      <sheetName val="ท-3 ส่งเสริมศักยภาพท่องเที่ยว"/>
      <sheetName val="ท-4 ประชาสัมพันธ์"/>
      <sheetName val="ท-5 เส้นทางวัฒนธรรม"/>
      <sheetName val="ท-6 ต้นยาง"/>
      <sheetName val="ท-7 วัดราษฎร์อุปภัมภ์"/>
      <sheetName val="ท-8 ภูตาจอ"/>
      <sheetName val="ท-9 วัดเทศก์"/>
      <sheetName val="ท-10 หอเตือนภัย"/>
      <sheetName val="ท 11-การใช้เอกลักษณ์"/>
      <sheetName val="ท-13 อุตสาหกรรมสปา"/>
      <sheetName val="ท-14 พัฒนาบุคลากรท่องเที่ยว"/>
      <sheetName val="ท-15 บางปุย"/>
      <sheetName val="ส.5 คุมงบจังหวัด 8 ล้าน "/>
      <sheetName val="งบ 8 ล้าน -บริหารจัดการ"/>
      <sheetName val="งบ 8 ล้าน -อื่น ๆ"/>
      <sheetName val="งบ 8 ล้าน -จ้างเด็ก ปค."/>
      <sheetName val="mask2"/>
      <sheetName val="mask3"/>
      <sheetName val="งบ 8 ล้าน -จ.เคลื่อนที่"/>
      <sheetName val="พ.1 แหล่งเรียนรู้ เกษตร"/>
      <sheetName val="พ.2 ไฟฟ้า"/>
      <sheetName val="Sheet5"/>
      <sheetName val="คุมงบจังหวัด 2562รวม 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1">
          <cell r="F31">
            <v>6598350</v>
          </cell>
          <cell r="H31">
            <v>1399650</v>
          </cell>
        </row>
      </sheetData>
      <sheetData sheetId="10">
        <row r="31">
          <cell r="F31">
            <v>6598350</v>
          </cell>
        </row>
        <row r="124">
          <cell r="F124">
            <v>0</v>
          </cell>
          <cell r="H124">
            <v>4701250</v>
          </cell>
        </row>
      </sheetData>
      <sheetData sheetId="11">
        <row r="31">
          <cell r="F31">
            <v>599000</v>
          </cell>
        </row>
        <row r="121">
          <cell r="H121">
            <v>266800</v>
          </cell>
        </row>
      </sheetData>
      <sheetData sheetId="12">
        <row r="31">
          <cell r="F31">
            <v>599000</v>
          </cell>
        </row>
        <row r="144">
          <cell r="H144">
            <v>2358000</v>
          </cell>
        </row>
        <row r="172">
          <cell r="F172">
            <v>0</v>
          </cell>
          <cell r="H172">
            <v>0</v>
          </cell>
        </row>
      </sheetData>
      <sheetData sheetId="13">
        <row r="144">
          <cell r="H144">
            <v>2358000</v>
          </cell>
        </row>
        <row r="145">
          <cell r="F145">
            <v>1930000</v>
          </cell>
        </row>
        <row r="146">
          <cell r="H146">
            <v>754000</v>
          </cell>
        </row>
      </sheetData>
      <sheetData sheetId="14">
        <row r="88">
          <cell r="F88">
            <v>0</v>
          </cell>
          <cell r="H88">
            <v>1000000</v>
          </cell>
        </row>
      </sheetData>
      <sheetData sheetId="15">
        <row r="38">
          <cell r="F38">
            <v>10373455.25</v>
          </cell>
          <cell r="H38">
            <v>5962694.7499999991</v>
          </cell>
        </row>
      </sheetData>
      <sheetData sheetId="16">
        <row r="29">
          <cell r="F29">
            <v>0</v>
          </cell>
          <cell r="H29">
            <v>2263985</v>
          </cell>
        </row>
      </sheetData>
      <sheetData sheetId="17">
        <row r="29">
          <cell r="F29">
            <v>0</v>
          </cell>
        </row>
        <row r="57">
          <cell r="H57">
            <v>736100</v>
          </cell>
        </row>
      </sheetData>
      <sheetData sheetId="18">
        <row r="57">
          <cell r="H57">
            <v>736100</v>
          </cell>
        </row>
        <row r="170">
          <cell r="F170">
            <v>0</v>
          </cell>
          <cell r="H170">
            <v>1557600</v>
          </cell>
        </row>
      </sheetData>
      <sheetData sheetId="19">
        <row r="170">
          <cell r="F170">
            <v>0</v>
          </cell>
        </row>
        <row r="191">
          <cell r="F191">
            <v>695393</v>
          </cell>
          <cell r="H191">
            <v>5889810</v>
          </cell>
        </row>
      </sheetData>
      <sheetData sheetId="20">
        <row r="29">
          <cell r="F29">
            <v>0</v>
          </cell>
          <cell r="H29">
            <v>13330000</v>
          </cell>
        </row>
      </sheetData>
      <sheetData sheetId="21">
        <row r="29">
          <cell r="F29">
            <v>0</v>
          </cell>
        </row>
        <row r="143">
          <cell r="F143">
            <v>2322000</v>
          </cell>
          <cell r="H143">
            <v>2909000</v>
          </cell>
        </row>
      </sheetData>
      <sheetData sheetId="22">
        <row r="29">
          <cell r="F29">
            <v>1610000</v>
          </cell>
          <cell r="H29">
            <v>0</v>
          </cell>
        </row>
      </sheetData>
      <sheetData sheetId="23">
        <row r="29">
          <cell r="F29">
            <v>1610000</v>
          </cell>
          <cell r="H29">
            <v>0</v>
          </cell>
        </row>
      </sheetData>
      <sheetData sheetId="24">
        <row r="29">
          <cell r="F29">
            <v>0</v>
          </cell>
          <cell r="H29">
            <v>7400000</v>
          </cell>
        </row>
      </sheetData>
      <sheetData sheetId="25">
        <row r="29">
          <cell r="F29">
            <v>10485000</v>
          </cell>
          <cell r="H29">
            <v>0</v>
          </cell>
        </row>
      </sheetData>
      <sheetData sheetId="26">
        <row r="29">
          <cell r="F29">
            <v>3371000</v>
          </cell>
          <cell r="H29">
            <v>0</v>
          </cell>
        </row>
      </sheetData>
      <sheetData sheetId="27">
        <row r="29">
          <cell r="F29">
            <v>5610000</v>
          </cell>
          <cell r="H29">
            <v>0</v>
          </cell>
        </row>
      </sheetData>
      <sheetData sheetId="28">
        <row r="25">
          <cell r="F25">
            <v>0</v>
          </cell>
          <cell r="H25">
            <v>4107000</v>
          </cell>
        </row>
      </sheetData>
      <sheetData sheetId="29">
        <row r="25">
          <cell r="F25">
            <v>0</v>
          </cell>
        </row>
        <row r="77">
          <cell r="F77">
            <v>0</v>
          </cell>
          <cell r="H77">
            <v>1888347</v>
          </cell>
        </row>
      </sheetData>
      <sheetData sheetId="30">
        <row r="29">
          <cell r="F29">
            <v>2745050</v>
          </cell>
          <cell r="H29">
            <v>1193650</v>
          </cell>
        </row>
      </sheetData>
      <sheetData sheetId="31">
        <row r="29">
          <cell r="F29">
            <v>2745050</v>
          </cell>
        </row>
        <row r="89">
          <cell r="F89">
            <v>0</v>
          </cell>
          <cell r="H89">
            <v>4694843</v>
          </cell>
        </row>
      </sheetData>
      <sheetData sheetId="32">
        <row r="29">
          <cell r="F29">
            <v>5151054.41</v>
          </cell>
          <cell r="H29">
            <v>0</v>
          </cell>
        </row>
      </sheetData>
      <sheetData sheetId="33">
        <row r="29">
          <cell r="F29">
            <v>5151054.41</v>
          </cell>
        </row>
        <row r="41">
          <cell r="U41">
            <v>0</v>
          </cell>
          <cell r="V41">
            <v>7685646.25</v>
          </cell>
        </row>
      </sheetData>
      <sheetData sheetId="34">
        <row r="41">
          <cell r="U41">
            <v>0</v>
          </cell>
        </row>
      </sheetData>
      <sheetData sheetId="35"/>
      <sheetData sheetId="36"/>
      <sheetData sheetId="37"/>
      <sheetData sheetId="38"/>
      <sheetData sheetId="39"/>
      <sheetData sheetId="40">
        <row r="189">
          <cell r="F189">
            <v>2231522</v>
          </cell>
          <cell r="H189">
            <v>2109508.5</v>
          </cell>
        </row>
        <row r="213">
          <cell r="F213">
            <v>3250000</v>
          </cell>
          <cell r="H213">
            <v>0</v>
          </cell>
        </row>
      </sheetData>
      <sheetData sheetId="41">
        <row r="26">
          <cell r="F26">
            <v>9779999.4900000002</v>
          </cell>
          <cell r="H26">
            <v>0</v>
          </cell>
        </row>
      </sheetData>
      <sheetData sheetId="42">
        <row r="26">
          <cell r="F26">
            <v>9779999.4900000002</v>
          </cell>
        </row>
      </sheetData>
      <sheetData sheetId="4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47"/>
  <sheetViews>
    <sheetView tabSelected="1" topLeftCell="H1" workbookViewId="0">
      <selection activeCell="A4" sqref="A4:A5"/>
    </sheetView>
  </sheetViews>
  <sheetFormatPr defaultRowHeight="14.25"/>
  <cols>
    <col min="4" max="4" width="13.125" bestFit="1" customWidth="1"/>
    <col min="5" max="5" width="14.75" bestFit="1" customWidth="1"/>
    <col min="6" max="8" width="13.75" bestFit="1" customWidth="1"/>
    <col min="9" max="9" width="12.625" bestFit="1" customWidth="1"/>
    <col min="10" max="10" width="14.75" bestFit="1" customWidth="1"/>
    <col min="11" max="13" width="13.75" bestFit="1" customWidth="1"/>
    <col min="14" max="14" width="12.625" bestFit="1" customWidth="1"/>
    <col min="15" max="15" width="8.125" bestFit="1" customWidth="1"/>
    <col min="16" max="16" width="12.625" bestFit="1" customWidth="1"/>
    <col min="17" max="17" width="11.125" bestFit="1" customWidth="1"/>
    <col min="18" max="18" width="14.75" bestFit="1" customWidth="1"/>
    <col min="19" max="21" width="13.75" bestFit="1" customWidth="1"/>
  </cols>
  <sheetData>
    <row r="1" spans="1:21" ht="23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ht="23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ht="23.25">
      <c r="A3" s="56" t="s">
        <v>70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</row>
    <row r="4" spans="1:21" ht="23.25">
      <c r="A4" s="57" t="s">
        <v>2</v>
      </c>
      <c r="B4" s="58" t="s">
        <v>3</v>
      </c>
      <c r="C4" s="58"/>
      <c r="D4" s="1" t="s">
        <v>4</v>
      </c>
      <c r="E4" s="59" t="s">
        <v>5</v>
      </c>
      <c r="F4" s="60" t="s">
        <v>6</v>
      </c>
      <c r="G4" s="60"/>
      <c r="H4" s="60"/>
      <c r="I4" s="60"/>
      <c r="J4" s="60" t="s">
        <v>7</v>
      </c>
      <c r="K4" s="60"/>
      <c r="L4" s="60"/>
      <c r="M4" s="60"/>
      <c r="N4" s="60" t="s">
        <v>8</v>
      </c>
      <c r="O4" s="60"/>
      <c r="P4" s="60"/>
      <c r="Q4" s="60"/>
      <c r="R4" s="60" t="s">
        <v>9</v>
      </c>
      <c r="S4" s="60"/>
      <c r="T4" s="60"/>
      <c r="U4" s="60"/>
    </row>
    <row r="5" spans="1:21" ht="23.25">
      <c r="A5" s="57"/>
      <c r="B5" s="58"/>
      <c r="C5" s="58"/>
      <c r="D5" s="2" t="s">
        <v>10</v>
      </c>
      <c r="E5" s="59"/>
      <c r="F5" s="3" t="s">
        <v>5</v>
      </c>
      <c r="G5" s="3" t="s">
        <v>11</v>
      </c>
      <c r="H5" s="3" t="s">
        <v>12</v>
      </c>
      <c r="I5" s="3" t="s">
        <v>13</v>
      </c>
      <c r="J5" s="3" t="s">
        <v>5</v>
      </c>
      <c r="K5" s="3" t="s">
        <v>11</v>
      </c>
      <c r="L5" s="3" t="s">
        <v>12</v>
      </c>
      <c r="M5" s="3" t="s">
        <v>13</v>
      </c>
      <c r="N5" s="3" t="s">
        <v>5</v>
      </c>
      <c r="O5" s="3" t="s">
        <v>11</v>
      </c>
      <c r="P5" s="3" t="s">
        <v>12</v>
      </c>
      <c r="Q5" s="3" t="s">
        <v>13</v>
      </c>
      <c r="R5" s="3" t="s">
        <v>5</v>
      </c>
      <c r="S5" s="3" t="s">
        <v>11</v>
      </c>
      <c r="T5" s="3" t="s">
        <v>12</v>
      </c>
      <c r="U5" s="3" t="s">
        <v>13</v>
      </c>
    </row>
    <row r="6" spans="1:21" ht="26.25">
      <c r="A6" s="54"/>
      <c r="B6" s="54"/>
      <c r="C6" s="54"/>
      <c r="D6" s="4"/>
      <c r="E6" s="5"/>
      <c r="F6" s="6"/>
      <c r="G6" s="7"/>
      <c r="H6" s="8"/>
      <c r="I6" s="9"/>
      <c r="J6" s="10"/>
      <c r="K6" s="7"/>
      <c r="L6" s="8"/>
      <c r="M6" s="9"/>
      <c r="N6" s="6"/>
      <c r="O6" s="7"/>
      <c r="P6" s="8"/>
      <c r="Q6" s="9"/>
      <c r="R6" s="10"/>
      <c r="S6" s="9"/>
      <c r="T6" s="11"/>
      <c r="U6" s="9"/>
    </row>
    <row r="7" spans="1:21" ht="26.25">
      <c r="A7" s="51" t="s">
        <v>14</v>
      </c>
      <c r="B7" s="51"/>
      <c r="C7" s="51"/>
      <c r="D7" s="4"/>
      <c r="E7" s="5"/>
      <c r="F7" s="6"/>
      <c r="G7" s="12"/>
      <c r="H7" s="8"/>
      <c r="I7" s="9"/>
      <c r="J7" s="10"/>
      <c r="K7" s="7"/>
      <c r="L7" s="8"/>
      <c r="M7" s="9"/>
      <c r="N7" s="6"/>
      <c r="O7" s="7"/>
      <c r="P7" s="8"/>
      <c r="Q7" s="9"/>
      <c r="R7" s="10"/>
      <c r="S7" s="9"/>
      <c r="T7" s="11"/>
      <c r="U7" s="9"/>
    </row>
    <row r="8" spans="1:21" ht="116.25">
      <c r="A8" s="13">
        <v>1</v>
      </c>
      <c r="B8" s="52" t="s">
        <v>15</v>
      </c>
      <c r="C8" s="52"/>
      <c r="D8" s="14" t="s">
        <v>16</v>
      </c>
      <c r="E8" s="9">
        <v>4702700</v>
      </c>
      <c r="F8" s="15">
        <v>4702700</v>
      </c>
      <c r="G8" s="16">
        <f>+'[1]ส-1 เดินตามรอยเท้าพ่อ'!F124</f>
        <v>0</v>
      </c>
      <c r="H8" s="17">
        <f>+'[1]ส-1 เดินตามรอยเท้าพ่อ'!H124</f>
        <v>4701250</v>
      </c>
      <c r="I8" s="9">
        <f>+F8-G8-H8</f>
        <v>1450</v>
      </c>
      <c r="J8" s="18"/>
      <c r="K8" s="19"/>
      <c r="L8" s="17"/>
      <c r="M8" s="20"/>
      <c r="N8" s="15"/>
      <c r="O8" s="19"/>
      <c r="P8" s="17"/>
      <c r="Q8" s="9"/>
      <c r="R8" s="10">
        <f>+F8+J8+N8</f>
        <v>4702700</v>
      </c>
      <c r="S8" s="9">
        <f>+G8+K8+O8</f>
        <v>0</v>
      </c>
      <c r="T8" s="11">
        <f>+H8+L8+P8</f>
        <v>4701250</v>
      </c>
      <c r="U8" s="9">
        <f>+R8-S8-T8</f>
        <v>1450</v>
      </c>
    </row>
    <row r="9" spans="1:21" ht="116.25">
      <c r="A9" s="13">
        <v>2</v>
      </c>
      <c r="B9" s="52" t="s">
        <v>17</v>
      </c>
      <c r="C9" s="52"/>
      <c r="D9" s="14" t="s">
        <v>16</v>
      </c>
      <c r="E9" s="9">
        <v>2555000</v>
      </c>
      <c r="F9" s="15">
        <v>2555000</v>
      </c>
      <c r="G9" s="16">
        <f>+'[1]ส-2 ผลิตภัณฑ์ OTOP'!F31</f>
        <v>599000</v>
      </c>
      <c r="H9" s="17">
        <f>+'[1]ส-2 ผลิตภัณฑ์ OTOP'!H121</f>
        <v>266800</v>
      </c>
      <c r="I9" s="9">
        <f>+F9-G9-H9</f>
        <v>1689200</v>
      </c>
      <c r="J9" s="21"/>
      <c r="K9" s="7"/>
      <c r="L9" s="8"/>
      <c r="M9" s="9"/>
      <c r="N9" s="6"/>
      <c r="O9" s="7"/>
      <c r="P9" s="8"/>
      <c r="Q9" s="9"/>
      <c r="R9" s="10">
        <f t="shared" ref="R9:T12" si="0">+F9+J9+N9</f>
        <v>2555000</v>
      </c>
      <c r="S9" s="9">
        <f t="shared" si="0"/>
        <v>599000</v>
      </c>
      <c r="T9" s="11">
        <f t="shared" si="0"/>
        <v>266800</v>
      </c>
      <c r="U9" s="9">
        <f t="shared" ref="U9:U12" si="1">+R9-S9-T9</f>
        <v>1689200</v>
      </c>
    </row>
    <row r="10" spans="1:21" ht="162.75">
      <c r="A10" s="13">
        <v>3</v>
      </c>
      <c r="B10" s="52" t="s">
        <v>18</v>
      </c>
      <c r="C10" s="52"/>
      <c r="D10" s="14" t="s">
        <v>19</v>
      </c>
      <c r="E10" s="9">
        <v>10255800</v>
      </c>
      <c r="F10" s="15">
        <v>4255800</v>
      </c>
      <c r="G10" s="16"/>
      <c r="H10" s="17">
        <f>+'[1]ส-3 ผู้สูงอายุ'!H144</f>
        <v>2358000</v>
      </c>
      <c r="I10" s="9">
        <f t="shared" ref="I10:I12" si="2">+F10-G10-H10</f>
        <v>1897800</v>
      </c>
      <c r="J10" s="22">
        <v>6000000</v>
      </c>
      <c r="K10" s="19">
        <f>+'[1]ส-3 ผู้สูงอายุ'!F172</f>
        <v>0</v>
      </c>
      <c r="L10" s="17">
        <f>+'[1]ส-3 ผู้สูงอายุ'!H172</f>
        <v>0</v>
      </c>
      <c r="M10" s="9">
        <f>+J10-K10-L10</f>
        <v>6000000</v>
      </c>
      <c r="N10" s="15"/>
      <c r="O10" s="19"/>
      <c r="P10" s="17"/>
      <c r="Q10" s="9"/>
      <c r="R10" s="10">
        <f t="shared" si="0"/>
        <v>10255800</v>
      </c>
      <c r="S10" s="9">
        <f t="shared" si="0"/>
        <v>0</v>
      </c>
      <c r="T10" s="11">
        <f>+H10+L10+P10</f>
        <v>2358000</v>
      </c>
      <c r="U10" s="9">
        <f t="shared" si="1"/>
        <v>7897800</v>
      </c>
    </row>
    <row r="11" spans="1:21" ht="116.25">
      <c r="A11" s="13">
        <v>4</v>
      </c>
      <c r="B11" s="52" t="s">
        <v>20</v>
      </c>
      <c r="C11" s="52"/>
      <c r="D11" s="14" t="s">
        <v>16</v>
      </c>
      <c r="E11" s="9">
        <v>2754000</v>
      </c>
      <c r="F11" s="15">
        <v>2754000</v>
      </c>
      <c r="G11" s="19">
        <f>+'[1]ส-4 หมู่บ้านOTOP'!F145</f>
        <v>1930000</v>
      </c>
      <c r="H11" s="17">
        <f>+'[1]ส-4 หมู่บ้านOTOP'!H146</f>
        <v>754000</v>
      </c>
      <c r="I11" s="9">
        <f>+F11-G11-H11</f>
        <v>70000</v>
      </c>
      <c r="J11" s="18"/>
      <c r="K11" s="19"/>
      <c r="L11" s="17"/>
      <c r="M11" s="9">
        <f t="shared" ref="M11:M12" si="3">+J11-K11-L11</f>
        <v>0</v>
      </c>
      <c r="N11" s="15"/>
      <c r="O11" s="19"/>
      <c r="P11" s="17"/>
      <c r="Q11" s="9"/>
      <c r="R11" s="10">
        <f t="shared" si="0"/>
        <v>2754000</v>
      </c>
      <c r="S11" s="23">
        <f t="shared" si="0"/>
        <v>1930000</v>
      </c>
      <c r="T11" s="11">
        <f t="shared" si="0"/>
        <v>754000</v>
      </c>
      <c r="U11" s="9">
        <f t="shared" si="1"/>
        <v>70000</v>
      </c>
    </row>
    <row r="12" spans="1:21" ht="69.75">
      <c r="A12" s="13">
        <v>5</v>
      </c>
      <c r="B12" s="55" t="s">
        <v>21</v>
      </c>
      <c r="C12" s="55"/>
      <c r="D12" s="14" t="s">
        <v>22</v>
      </c>
      <c r="E12" s="9">
        <v>8000000</v>
      </c>
      <c r="F12" s="6"/>
      <c r="G12" s="7"/>
      <c r="H12" s="8"/>
      <c r="I12" s="9">
        <f t="shared" si="2"/>
        <v>0</v>
      </c>
      <c r="J12" s="24"/>
      <c r="K12" s="16"/>
      <c r="L12" s="17"/>
      <c r="M12" s="9">
        <f t="shared" si="3"/>
        <v>0</v>
      </c>
      <c r="N12" s="6">
        <v>8000000</v>
      </c>
      <c r="O12" s="19">
        <f>+'[1]ส.5 คุมงบจังหวัด 8 ล้าน '!U41</f>
        <v>0</v>
      </c>
      <c r="P12" s="17">
        <f>+'[1]ส.5 คุมงบจังหวัด 8 ล้าน '!V41</f>
        <v>7685646.25</v>
      </c>
      <c r="Q12" s="9">
        <f>+N12-O12-P12</f>
        <v>314353.75</v>
      </c>
      <c r="R12" s="10">
        <f t="shared" si="0"/>
        <v>8000000</v>
      </c>
      <c r="S12" s="9">
        <f t="shared" si="0"/>
        <v>0</v>
      </c>
      <c r="T12" s="11">
        <f t="shared" si="0"/>
        <v>7685646.25</v>
      </c>
      <c r="U12" s="9">
        <f t="shared" si="1"/>
        <v>314353.75</v>
      </c>
    </row>
    <row r="13" spans="1:21" ht="78.75">
      <c r="A13" s="49" t="s">
        <v>23</v>
      </c>
      <c r="B13" s="49"/>
      <c r="C13" s="49"/>
      <c r="D13" s="25"/>
      <c r="E13" s="26">
        <f>SUM(E8:E12)</f>
        <v>28267500</v>
      </c>
      <c r="F13" s="26">
        <f t="shared" ref="F13:Q13" si="4">SUM(F8:F12)</f>
        <v>14267500</v>
      </c>
      <c r="G13" s="26">
        <f t="shared" si="4"/>
        <v>2529000</v>
      </c>
      <c r="H13" s="26">
        <f>SUM(H8:H12)</f>
        <v>8080050</v>
      </c>
      <c r="I13" s="26">
        <f t="shared" si="4"/>
        <v>3658450</v>
      </c>
      <c r="J13" s="26">
        <f t="shared" si="4"/>
        <v>6000000</v>
      </c>
      <c r="K13" s="26">
        <f t="shared" si="4"/>
        <v>0</v>
      </c>
      <c r="L13" s="26">
        <f t="shared" si="4"/>
        <v>0</v>
      </c>
      <c r="M13" s="26">
        <f t="shared" si="4"/>
        <v>6000000</v>
      </c>
      <c r="N13" s="26">
        <f t="shared" si="4"/>
        <v>8000000</v>
      </c>
      <c r="O13" s="26">
        <f t="shared" si="4"/>
        <v>0</v>
      </c>
      <c r="P13" s="26">
        <f>SUM(P8:P12)</f>
        <v>7685646.25</v>
      </c>
      <c r="Q13" s="26">
        <f t="shared" si="4"/>
        <v>314353.75</v>
      </c>
      <c r="R13" s="26">
        <f>SUM(R8:R12)</f>
        <v>28267500</v>
      </c>
      <c r="S13" s="26">
        <f>SUM(S8:S12)</f>
        <v>2529000</v>
      </c>
      <c r="T13" s="26">
        <f>SUM(T8:T12)</f>
        <v>15765696.25</v>
      </c>
      <c r="U13" s="26">
        <f>SUM(U8:U12)</f>
        <v>9972803.75</v>
      </c>
    </row>
    <row r="14" spans="1:21" ht="26.25">
      <c r="A14" s="47" t="s">
        <v>24</v>
      </c>
      <c r="B14" s="47"/>
      <c r="C14" s="47"/>
      <c r="D14" s="27"/>
      <c r="E14" s="28"/>
      <c r="F14" s="29"/>
      <c r="G14" s="7"/>
      <c r="H14" s="8"/>
      <c r="I14" s="9"/>
      <c r="J14" s="6"/>
      <c r="K14" s="19"/>
      <c r="L14" s="17"/>
      <c r="M14" s="9"/>
      <c r="N14" s="6"/>
      <c r="O14" s="19"/>
      <c r="P14" s="17"/>
      <c r="Q14" s="9"/>
      <c r="R14" s="10"/>
      <c r="S14" s="9"/>
      <c r="T14" s="11"/>
      <c r="U14" s="9"/>
    </row>
    <row r="15" spans="1:21" ht="93">
      <c r="A15" s="13">
        <v>1</v>
      </c>
      <c r="B15" s="48" t="s">
        <v>25</v>
      </c>
      <c r="C15" s="48"/>
      <c r="D15" s="14" t="s">
        <v>26</v>
      </c>
      <c r="E15" s="9">
        <v>1000000</v>
      </c>
      <c r="F15" s="29">
        <v>1000000</v>
      </c>
      <c r="G15" s="19">
        <f>+'[1]ธ-1 เรารักษ์พังงา'!F88</f>
        <v>0</v>
      </c>
      <c r="H15" s="17">
        <f>+'[1]ธ-1 เรารักษ์พังงา'!H88</f>
        <v>1000000</v>
      </c>
      <c r="I15" s="9">
        <f t="shared" ref="I15:I16" si="5">+F15-G15-H15</f>
        <v>0</v>
      </c>
      <c r="J15" s="6"/>
      <c r="K15" s="19"/>
      <c r="L15" s="17"/>
      <c r="M15" s="9">
        <f t="shared" ref="M15:M16" si="6">+J15-K15-L15</f>
        <v>0</v>
      </c>
      <c r="N15" s="6"/>
      <c r="O15" s="19"/>
      <c r="P15" s="17"/>
      <c r="Q15" s="9"/>
      <c r="R15" s="10">
        <f t="shared" ref="R15:T16" si="7">+F15+J15+N15</f>
        <v>1000000</v>
      </c>
      <c r="S15" s="9">
        <f t="shared" si="7"/>
        <v>0</v>
      </c>
      <c r="T15" s="11">
        <f t="shared" si="7"/>
        <v>1000000</v>
      </c>
      <c r="U15" s="9">
        <f t="shared" ref="U15" si="8">+R15-S15-T15</f>
        <v>0</v>
      </c>
    </row>
    <row r="16" spans="1:21" ht="93">
      <c r="A16" s="13">
        <v>2</v>
      </c>
      <c r="B16" s="48" t="s">
        <v>27</v>
      </c>
      <c r="C16" s="48"/>
      <c r="D16" s="14" t="s">
        <v>28</v>
      </c>
      <c r="E16" s="9">
        <v>24600000</v>
      </c>
      <c r="F16" s="29"/>
      <c r="G16" s="7"/>
      <c r="H16" s="8"/>
      <c r="I16" s="9">
        <f t="shared" si="5"/>
        <v>0</v>
      </c>
      <c r="J16" s="29">
        <v>24600000</v>
      </c>
      <c r="K16" s="16">
        <f>+'[1]ธ-2 ปรับภูมิทัศน์ริมคลองพังงา'!F38</f>
        <v>10373455.25</v>
      </c>
      <c r="L16" s="17">
        <f>+'[1]ธ-2 ปรับภูมิทัศน์ริมคลองพังงา'!H38</f>
        <v>5962694.7499999991</v>
      </c>
      <c r="M16" s="9">
        <f t="shared" si="6"/>
        <v>8263850.0000000009</v>
      </c>
      <c r="N16" s="6"/>
      <c r="O16" s="19"/>
      <c r="P16" s="17"/>
      <c r="Q16" s="9"/>
      <c r="R16" s="10">
        <f t="shared" si="7"/>
        <v>24600000</v>
      </c>
      <c r="S16" s="23">
        <f t="shared" si="7"/>
        <v>10373455.25</v>
      </c>
      <c r="T16" s="11">
        <f t="shared" si="7"/>
        <v>5962694.7499999991</v>
      </c>
      <c r="U16" s="9">
        <f>+R16-S16-T16</f>
        <v>8263850.0000000009</v>
      </c>
    </row>
    <row r="17" spans="1:21" ht="78.75">
      <c r="A17" s="49" t="s">
        <v>29</v>
      </c>
      <c r="B17" s="49"/>
      <c r="C17" s="49"/>
      <c r="D17" s="25"/>
      <c r="E17" s="26">
        <f>SUM(E15:E16)</f>
        <v>25600000</v>
      </c>
      <c r="F17" s="26">
        <f t="shared" ref="F17:Q17" si="9">SUM(F15:F16)</f>
        <v>1000000</v>
      </c>
      <c r="G17" s="26">
        <f t="shared" si="9"/>
        <v>0</v>
      </c>
      <c r="H17" s="26">
        <f t="shared" si="9"/>
        <v>1000000</v>
      </c>
      <c r="I17" s="26">
        <f t="shared" si="9"/>
        <v>0</v>
      </c>
      <c r="J17" s="26">
        <f t="shared" si="9"/>
        <v>24600000</v>
      </c>
      <c r="K17" s="26">
        <f t="shared" si="9"/>
        <v>10373455.25</v>
      </c>
      <c r="L17" s="26">
        <f t="shared" si="9"/>
        <v>5962694.7499999991</v>
      </c>
      <c r="M17" s="26">
        <f t="shared" si="9"/>
        <v>8263850.0000000009</v>
      </c>
      <c r="N17" s="26">
        <f t="shared" si="9"/>
        <v>0</v>
      </c>
      <c r="O17" s="26">
        <f t="shared" si="9"/>
        <v>0</v>
      </c>
      <c r="P17" s="26">
        <f t="shared" si="9"/>
        <v>0</v>
      </c>
      <c r="Q17" s="26">
        <f t="shared" si="9"/>
        <v>0</v>
      </c>
      <c r="R17" s="26">
        <f>SUM(R15:R16)</f>
        <v>25600000</v>
      </c>
      <c r="S17" s="26">
        <f>SUM(S15:S16)</f>
        <v>10373455.25</v>
      </c>
      <c r="T17" s="26">
        <f>SUM(T15:T16)</f>
        <v>6962694.7499999991</v>
      </c>
      <c r="U17" s="26">
        <f>SUM(U15:U16)</f>
        <v>8263850.0000000009</v>
      </c>
    </row>
    <row r="18" spans="1:21" ht="26.25">
      <c r="A18" s="51" t="s">
        <v>30</v>
      </c>
      <c r="B18" s="51"/>
      <c r="C18" s="51"/>
      <c r="D18" s="30"/>
      <c r="E18" s="31"/>
      <c r="F18" s="32"/>
      <c r="G18" s="33"/>
      <c r="H18" s="34"/>
      <c r="I18" s="35"/>
      <c r="J18" s="32"/>
      <c r="K18" s="36"/>
      <c r="L18" s="37"/>
      <c r="M18" s="35"/>
      <c r="N18" s="38"/>
      <c r="O18" s="36"/>
      <c r="P18" s="34"/>
      <c r="Q18" s="35"/>
      <c r="R18" s="39"/>
      <c r="S18" s="35"/>
      <c r="T18" s="40"/>
      <c r="U18" s="35"/>
    </row>
    <row r="19" spans="1:21" ht="93">
      <c r="A19" s="13">
        <v>1</v>
      </c>
      <c r="B19" s="52" t="s">
        <v>31</v>
      </c>
      <c r="C19" s="52"/>
      <c r="D19" s="14" t="s">
        <v>32</v>
      </c>
      <c r="E19" s="9">
        <v>736100</v>
      </c>
      <c r="F19" s="29">
        <v>736100</v>
      </c>
      <c r="G19" s="12"/>
      <c r="H19" s="8">
        <f>+'[1]ม-1 พังงาเมืองปลอดภัย'!H57</f>
        <v>736100</v>
      </c>
      <c r="I19" s="9">
        <f t="shared" ref="I19:I20" si="10">+F19-G19-H19</f>
        <v>0</v>
      </c>
      <c r="J19" s="6"/>
      <c r="K19" s="7"/>
      <c r="L19" s="8"/>
      <c r="M19" s="9">
        <f t="shared" ref="M19:M20" si="11">+J19-K19-L19</f>
        <v>0</v>
      </c>
      <c r="N19" s="6"/>
      <c r="O19" s="7"/>
      <c r="P19" s="8"/>
      <c r="Q19" s="9"/>
      <c r="R19" s="10">
        <f t="shared" ref="R19:T20" si="12">+F19+J19+N19</f>
        <v>736100</v>
      </c>
      <c r="S19" s="9">
        <f t="shared" si="12"/>
        <v>0</v>
      </c>
      <c r="T19" s="11">
        <f t="shared" si="12"/>
        <v>736100</v>
      </c>
      <c r="U19" s="9">
        <f t="shared" ref="U19:U20" si="13">+R19-S19-T19</f>
        <v>0</v>
      </c>
    </row>
    <row r="20" spans="1:21" ht="116.25">
      <c r="A20" s="13">
        <v>2</v>
      </c>
      <c r="B20" s="52" t="s">
        <v>33</v>
      </c>
      <c r="C20" s="52"/>
      <c r="D20" s="14" t="s">
        <v>16</v>
      </c>
      <c r="E20" s="9">
        <v>1557600</v>
      </c>
      <c r="F20" s="29">
        <v>1557600</v>
      </c>
      <c r="G20" s="16">
        <f>+'[1]ม-2 กองทุนแม่'!F170</f>
        <v>0</v>
      </c>
      <c r="H20" s="17">
        <f>+'[1]ม-2 กองทุนแม่'!H170</f>
        <v>1557600</v>
      </c>
      <c r="I20" s="9">
        <f t="shared" si="10"/>
        <v>0</v>
      </c>
      <c r="J20" s="6"/>
      <c r="K20" s="7"/>
      <c r="L20" s="8"/>
      <c r="M20" s="9">
        <f t="shared" si="11"/>
        <v>0</v>
      </c>
      <c r="N20" s="6"/>
      <c r="O20" s="7"/>
      <c r="P20" s="8"/>
      <c r="Q20" s="9"/>
      <c r="R20" s="10">
        <f t="shared" si="12"/>
        <v>1557600</v>
      </c>
      <c r="S20" s="9">
        <f t="shared" si="12"/>
        <v>0</v>
      </c>
      <c r="T20" s="11">
        <f t="shared" si="12"/>
        <v>1557600</v>
      </c>
      <c r="U20" s="9">
        <f t="shared" si="13"/>
        <v>0</v>
      </c>
    </row>
    <row r="21" spans="1:21" ht="78.75">
      <c r="A21" s="49" t="s">
        <v>34</v>
      </c>
      <c r="B21" s="49"/>
      <c r="C21" s="49"/>
      <c r="D21" s="25"/>
      <c r="E21" s="26">
        <f>SUM(E19:E20)</f>
        <v>2293700</v>
      </c>
      <c r="F21" s="26">
        <f>SUM(F19:F20)</f>
        <v>2293700</v>
      </c>
      <c r="G21" s="26">
        <f t="shared" ref="G21:T21" si="14">SUM(G19:G20)</f>
        <v>0</v>
      </c>
      <c r="H21" s="26">
        <f t="shared" si="14"/>
        <v>2293700</v>
      </c>
      <c r="I21" s="26">
        <f t="shared" si="14"/>
        <v>0</v>
      </c>
      <c r="J21" s="26">
        <f t="shared" si="14"/>
        <v>0</v>
      </c>
      <c r="K21" s="26">
        <f t="shared" si="14"/>
        <v>0</v>
      </c>
      <c r="L21" s="26">
        <f t="shared" si="14"/>
        <v>0</v>
      </c>
      <c r="M21" s="26">
        <f t="shared" si="14"/>
        <v>0</v>
      </c>
      <c r="N21" s="26">
        <f t="shared" si="14"/>
        <v>0</v>
      </c>
      <c r="O21" s="26">
        <f t="shared" si="14"/>
        <v>0</v>
      </c>
      <c r="P21" s="26">
        <f t="shared" si="14"/>
        <v>0</v>
      </c>
      <c r="Q21" s="26">
        <f t="shared" si="14"/>
        <v>0</v>
      </c>
      <c r="R21" s="26">
        <f t="shared" si="14"/>
        <v>2293700</v>
      </c>
      <c r="S21" s="26">
        <f t="shared" si="14"/>
        <v>0</v>
      </c>
      <c r="T21" s="26">
        <f t="shared" si="14"/>
        <v>2293700</v>
      </c>
      <c r="U21" s="26">
        <f>SUM(U19:U20)</f>
        <v>0</v>
      </c>
    </row>
    <row r="22" spans="1:21" ht="26.25">
      <c r="A22" s="51" t="s">
        <v>35</v>
      </c>
      <c r="B22" s="51"/>
      <c r="C22" s="51"/>
      <c r="D22" s="27"/>
      <c r="E22" s="28"/>
      <c r="F22" s="29"/>
      <c r="G22" s="16"/>
      <c r="H22" s="17"/>
      <c r="I22" s="9"/>
      <c r="J22" s="15"/>
      <c r="K22" s="19"/>
      <c r="L22" s="17"/>
      <c r="M22" s="9"/>
      <c r="N22" s="15"/>
      <c r="O22" s="19"/>
      <c r="P22" s="17"/>
      <c r="Q22" s="9"/>
      <c r="R22" s="10"/>
      <c r="S22" s="9"/>
      <c r="T22" s="11"/>
      <c r="U22" s="9"/>
    </row>
    <row r="23" spans="1:21" ht="93">
      <c r="A23" s="13">
        <v>1</v>
      </c>
      <c r="B23" s="53" t="s">
        <v>36</v>
      </c>
      <c r="C23" s="53"/>
      <c r="D23" s="14" t="s">
        <v>28</v>
      </c>
      <c r="E23" s="9">
        <v>2900000</v>
      </c>
      <c r="F23" s="29"/>
      <c r="G23" s="12"/>
      <c r="H23" s="8"/>
      <c r="I23" s="9">
        <f>+F23-G23-H23</f>
        <v>0</v>
      </c>
      <c r="J23" s="6">
        <v>2900000</v>
      </c>
      <c r="K23" s="7">
        <f>+'[1]ก-1 เกษตร'!F29</f>
        <v>0</v>
      </c>
      <c r="L23" s="8">
        <f>+'[1]ก-1 เกษตร'!H29</f>
        <v>2263985</v>
      </c>
      <c r="M23" s="9">
        <f>+J23-K23-L23</f>
        <v>636015</v>
      </c>
      <c r="N23" s="6"/>
      <c r="O23" s="7"/>
      <c r="P23" s="8"/>
      <c r="Q23" s="9"/>
      <c r="R23" s="10">
        <f>+F23+J23+N23</f>
        <v>2900000</v>
      </c>
      <c r="S23" s="9">
        <f>+G23+K23+O23</f>
        <v>0</v>
      </c>
      <c r="T23" s="11">
        <f>+H23+L23+P23</f>
        <v>2263985</v>
      </c>
      <c r="U23" s="9">
        <f>+R23-S23-T23</f>
        <v>636015</v>
      </c>
    </row>
    <row r="24" spans="1:21" ht="78.75">
      <c r="A24" s="49" t="s">
        <v>37</v>
      </c>
      <c r="B24" s="49"/>
      <c r="C24" s="49"/>
      <c r="D24" s="25"/>
      <c r="E24" s="26">
        <f>SUM(E23)</f>
        <v>2900000</v>
      </c>
      <c r="F24" s="26">
        <f t="shared" ref="F24:T24" si="15">SUM(F23)</f>
        <v>0</v>
      </c>
      <c r="G24" s="26">
        <f t="shared" si="15"/>
        <v>0</v>
      </c>
      <c r="H24" s="26">
        <f t="shared" si="15"/>
        <v>0</v>
      </c>
      <c r="I24" s="26">
        <f t="shared" si="15"/>
        <v>0</v>
      </c>
      <c r="J24" s="26">
        <f t="shared" si="15"/>
        <v>2900000</v>
      </c>
      <c r="K24" s="26">
        <f t="shared" si="15"/>
        <v>0</v>
      </c>
      <c r="L24" s="26">
        <f t="shared" si="15"/>
        <v>2263985</v>
      </c>
      <c r="M24" s="26">
        <f t="shared" si="15"/>
        <v>636015</v>
      </c>
      <c r="N24" s="26">
        <f t="shared" si="15"/>
        <v>0</v>
      </c>
      <c r="O24" s="26">
        <f t="shared" si="15"/>
        <v>0</v>
      </c>
      <c r="P24" s="26">
        <f t="shared" si="15"/>
        <v>0</v>
      </c>
      <c r="Q24" s="26">
        <f t="shared" si="15"/>
        <v>0</v>
      </c>
      <c r="R24" s="26">
        <f t="shared" si="15"/>
        <v>2900000</v>
      </c>
      <c r="S24" s="26">
        <f>SUM(S23)</f>
        <v>0</v>
      </c>
      <c r="T24" s="26">
        <f t="shared" si="15"/>
        <v>2263985</v>
      </c>
      <c r="U24" s="26">
        <f>SUM(U23)</f>
        <v>636015</v>
      </c>
    </row>
    <row r="25" spans="1:21" ht="26.25">
      <c r="A25" s="51" t="s">
        <v>38</v>
      </c>
      <c r="B25" s="51"/>
      <c r="C25" s="51"/>
      <c r="D25" s="27"/>
      <c r="E25" s="28"/>
      <c r="F25" s="29"/>
      <c r="G25" s="12"/>
      <c r="H25" s="41"/>
      <c r="I25" s="9"/>
      <c r="J25" s="21"/>
      <c r="K25" s="7"/>
      <c r="L25" s="8"/>
      <c r="M25" s="9"/>
      <c r="N25" s="6"/>
      <c r="O25" s="7"/>
      <c r="P25" s="8"/>
      <c r="Q25" s="9"/>
      <c r="R25" s="10"/>
      <c r="S25" s="9"/>
      <c r="T25" s="11"/>
      <c r="U25" s="9"/>
    </row>
    <row r="26" spans="1:21" ht="116.25">
      <c r="A26" s="13">
        <v>1</v>
      </c>
      <c r="B26" s="48" t="s">
        <v>39</v>
      </c>
      <c r="C26" s="48"/>
      <c r="D26" s="14" t="s">
        <v>40</v>
      </c>
      <c r="E26" s="9">
        <v>6936000</v>
      </c>
      <c r="F26" s="29">
        <v>6936000</v>
      </c>
      <c r="G26" s="12">
        <f>+'[1]ท-1 ส่งเสริมวัฒนธรรมประเพณี'!F191</f>
        <v>695393</v>
      </c>
      <c r="H26" s="41">
        <f>+'[1]ท-1 ส่งเสริมวัฒนธรรมประเพณี'!H191</f>
        <v>5889810</v>
      </c>
      <c r="I26" s="9">
        <f t="shared" ref="I26:I40" si="16">+F26-G26-H26</f>
        <v>350797</v>
      </c>
      <c r="J26" s="21"/>
      <c r="K26" s="7"/>
      <c r="L26" s="8"/>
      <c r="M26" s="9">
        <f t="shared" ref="M26:M40" si="17">+J26-K26-L26</f>
        <v>0</v>
      </c>
      <c r="N26" s="6"/>
      <c r="O26" s="7"/>
      <c r="P26" s="8"/>
      <c r="Q26" s="9"/>
      <c r="R26" s="10">
        <f t="shared" ref="R26:S40" si="18">+F26+J26+N26</f>
        <v>6936000</v>
      </c>
      <c r="S26" s="23">
        <f>+G26+K26+O26</f>
        <v>695393</v>
      </c>
      <c r="T26" s="11">
        <f t="shared" ref="T26:T40" si="19">+H26+L26+P26</f>
        <v>5889810</v>
      </c>
      <c r="U26" s="9">
        <f>+R26-S26-T26</f>
        <v>350797</v>
      </c>
    </row>
    <row r="27" spans="1:21" ht="93">
      <c r="A27" s="13">
        <v>2</v>
      </c>
      <c r="B27" s="48" t="s">
        <v>41</v>
      </c>
      <c r="C27" s="48"/>
      <c r="D27" s="14" t="s">
        <v>28</v>
      </c>
      <c r="E27" s="9">
        <v>13381000</v>
      </c>
      <c r="F27" s="29"/>
      <c r="G27" s="12"/>
      <c r="H27" s="41"/>
      <c r="I27" s="9">
        <f t="shared" si="16"/>
        <v>0</v>
      </c>
      <c r="J27" s="21">
        <v>13381000</v>
      </c>
      <c r="K27" s="7">
        <f>+'[1]ท-2 สนามฟุตชอล'!F29</f>
        <v>0</v>
      </c>
      <c r="L27" s="8">
        <f>+'[1]ท-2 สนามฟุตชอล'!H29</f>
        <v>13330000</v>
      </c>
      <c r="M27" s="9">
        <f t="shared" si="17"/>
        <v>51000</v>
      </c>
      <c r="N27" s="6"/>
      <c r="O27" s="7"/>
      <c r="P27" s="8"/>
      <c r="Q27" s="9"/>
      <c r="R27" s="10">
        <f t="shared" si="18"/>
        <v>13381000</v>
      </c>
      <c r="S27" s="9">
        <f t="shared" si="18"/>
        <v>0</v>
      </c>
      <c r="T27" s="11">
        <f t="shared" si="19"/>
        <v>13330000</v>
      </c>
      <c r="U27" s="9">
        <f t="shared" ref="U27:U40" si="20">+R27-S27-T27</f>
        <v>51000</v>
      </c>
    </row>
    <row r="28" spans="1:21" ht="116.25">
      <c r="A28" s="13">
        <v>3</v>
      </c>
      <c r="B28" s="48" t="s">
        <v>42</v>
      </c>
      <c r="C28" s="48"/>
      <c r="D28" s="14" t="s">
        <v>40</v>
      </c>
      <c r="E28" s="9">
        <v>6190600</v>
      </c>
      <c r="F28" s="29">
        <v>6190600</v>
      </c>
      <c r="G28" s="16">
        <f>+'[1]ท-3 ส่งเสริมศักยภาพท่องเที่ยว'!F143</f>
        <v>2322000</v>
      </c>
      <c r="H28" s="42">
        <f>+'[1]ท-3 ส่งเสริมศักยภาพท่องเที่ยว'!H143</f>
        <v>2909000</v>
      </c>
      <c r="I28" s="9">
        <f t="shared" si="16"/>
        <v>959600</v>
      </c>
      <c r="J28" s="21"/>
      <c r="K28" s="7"/>
      <c r="L28" s="8"/>
      <c r="M28" s="9">
        <f t="shared" si="17"/>
        <v>0</v>
      </c>
      <c r="N28" s="6"/>
      <c r="O28" s="7"/>
      <c r="P28" s="8"/>
      <c r="Q28" s="9"/>
      <c r="R28" s="10">
        <f t="shared" si="18"/>
        <v>6190600</v>
      </c>
      <c r="S28" s="23">
        <f t="shared" si="18"/>
        <v>2322000</v>
      </c>
      <c r="T28" s="11">
        <f t="shared" si="19"/>
        <v>2909000</v>
      </c>
      <c r="U28" s="9">
        <f t="shared" si="20"/>
        <v>959600</v>
      </c>
    </row>
    <row r="29" spans="1:21" ht="116.25">
      <c r="A29" s="13">
        <v>4</v>
      </c>
      <c r="B29" s="48" t="s">
        <v>43</v>
      </c>
      <c r="C29" s="48"/>
      <c r="D29" s="14" t="s">
        <v>40</v>
      </c>
      <c r="E29" s="9">
        <v>1800000</v>
      </c>
      <c r="F29" s="29">
        <v>1800000</v>
      </c>
      <c r="G29" s="12">
        <f>+'[1]ท-4 ประชาสัมพันธ์'!F29</f>
        <v>1610000</v>
      </c>
      <c r="H29" s="41">
        <f>+'[1]ท-4 ประชาสัมพันธ์'!H29</f>
        <v>0</v>
      </c>
      <c r="I29" s="9">
        <f t="shared" si="16"/>
        <v>190000</v>
      </c>
      <c r="J29" s="21"/>
      <c r="K29" s="7"/>
      <c r="L29" s="8"/>
      <c r="M29" s="9">
        <f t="shared" si="17"/>
        <v>0</v>
      </c>
      <c r="N29" s="6"/>
      <c r="O29" s="7"/>
      <c r="P29" s="8"/>
      <c r="Q29" s="9"/>
      <c r="R29" s="10">
        <f t="shared" si="18"/>
        <v>1800000</v>
      </c>
      <c r="S29" s="23">
        <f t="shared" si="18"/>
        <v>1610000</v>
      </c>
      <c r="T29" s="11">
        <f t="shared" si="19"/>
        <v>0</v>
      </c>
      <c r="U29" s="9">
        <f t="shared" si="20"/>
        <v>190000</v>
      </c>
    </row>
    <row r="30" spans="1:21" ht="93">
      <c r="A30" s="13">
        <v>5</v>
      </c>
      <c r="B30" s="48" t="s">
        <v>44</v>
      </c>
      <c r="C30" s="48"/>
      <c r="D30" s="14" t="s">
        <v>45</v>
      </c>
      <c r="E30" s="9">
        <v>10952600</v>
      </c>
      <c r="F30" s="29"/>
      <c r="G30" s="12"/>
      <c r="H30" s="41"/>
      <c r="I30" s="9">
        <f t="shared" si="16"/>
        <v>0</v>
      </c>
      <c r="J30" s="21">
        <v>10952600</v>
      </c>
      <c r="K30" s="12">
        <f>+'[1]ท-5 เส้นทางวัฒนธรรม'!F29</f>
        <v>0</v>
      </c>
      <c r="L30" s="8">
        <f>+'[1]ท-5 เส้นทางวัฒนธรรม'!H29</f>
        <v>7400000</v>
      </c>
      <c r="M30" s="9">
        <f t="shared" si="17"/>
        <v>3552600</v>
      </c>
      <c r="N30" s="6"/>
      <c r="O30" s="7"/>
      <c r="P30" s="8"/>
      <c r="Q30" s="9"/>
      <c r="R30" s="10">
        <f t="shared" si="18"/>
        <v>10952600</v>
      </c>
      <c r="S30" s="9">
        <f t="shared" si="18"/>
        <v>0</v>
      </c>
      <c r="T30" s="11">
        <f>+H30+L30+P30</f>
        <v>7400000</v>
      </c>
      <c r="U30" s="9">
        <f t="shared" si="20"/>
        <v>3552600</v>
      </c>
    </row>
    <row r="31" spans="1:21" ht="93">
      <c r="A31" s="13">
        <v>6</v>
      </c>
      <c r="B31" s="48" t="s">
        <v>46</v>
      </c>
      <c r="C31" s="48"/>
      <c r="D31" s="14" t="s">
        <v>47</v>
      </c>
      <c r="E31" s="9">
        <v>12618000</v>
      </c>
      <c r="F31" s="29"/>
      <c r="G31" s="12"/>
      <c r="H31" s="41"/>
      <c r="I31" s="9">
        <f t="shared" si="16"/>
        <v>0</v>
      </c>
      <c r="J31" s="18">
        <v>12618000</v>
      </c>
      <c r="K31" s="16">
        <f>+'[1]ท-6 ต้นยาง'!F29</f>
        <v>10485000</v>
      </c>
      <c r="L31" s="17">
        <f>+'[1]ท-6 ต้นยาง'!H29</f>
        <v>0</v>
      </c>
      <c r="M31" s="9">
        <f t="shared" si="17"/>
        <v>2133000</v>
      </c>
      <c r="N31" s="6"/>
      <c r="O31" s="7"/>
      <c r="P31" s="8"/>
      <c r="Q31" s="9"/>
      <c r="R31" s="10">
        <f t="shared" si="18"/>
        <v>12618000</v>
      </c>
      <c r="S31" s="23">
        <f t="shared" si="18"/>
        <v>10485000</v>
      </c>
      <c r="T31" s="11">
        <f t="shared" si="19"/>
        <v>0</v>
      </c>
      <c r="U31" s="9">
        <f t="shared" si="20"/>
        <v>2133000</v>
      </c>
    </row>
    <row r="32" spans="1:21" ht="93">
      <c r="A32" s="43">
        <v>7</v>
      </c>
      <c r="B32" s="48" t="s">
        <v>48</v>
      </c>
      <c r="C32" s="48"/>
      <c r="D32" s="14" t="s">
        <v>49</v>
      </c>
      <c r="E32" s="9">
        <v>3773600</v>
      </c>
      <c r="F32" s="6"/>
      <c r="G32" s="12"/>
      <c r="H32" s="41"/>
      <c r="I32" s="9">
        <f t="shared" si="16"/>
        <v>0</v>
      </c>
      <c r="J32" s="24">
        <v>3773600</v>
      </c>
      <c r="K32" s="12">
        <f>+'[1]ท-7 วัดราษฎร์อุปภัมภ์'!F29</f>
        <v>3371000</v>
      </c>
      <c r="L32" s="8">
        <f>+'[1]ท-7 วัดราษฎร์อุปภัมภ์'!H29</f>
        <v>0</v>
      </c>
      <c r="M32" s="9">
        <f t="shared" si="17"/>
        <v>402600</v>
      </c>
      <c r="N32" s="6"/>
      <c r="O32" s="7"/>
      <c r="P32" s="8"/>
      <c r="Q32" s="9"/>
      <c r="R32" s="10">
        <f t="shared" si="18"/>
        <v>3773600</v>
      </c>
      <c r="S32" s="9">
        <f t="shared" si="18"/>
        <v>3371000</v>
      </c>
      <c r="T32" s="11">
        <f t="shared" si="19"/>
        <v>0</v>
      </c>
      <c r="U32" s="9">
        <f t="shared" si="20"/>
        <v>402600</v>
      </c>
    </row>
    <row r="33" spans="1:21" ht="93">
      <c r="A33" s="43">
        <v>8</v>
      </c>
      <c r="B33" s="48" t="s">
        <v>50</v>
      </c>
      <c r="C33" s="48"/>
      <c r="D33" s="14" t="s">
        <v>51</v>
      </c>
      <c r="E33" s="9">
        <v>9015000</v>
      </c>
      <c r="F33" s="15"/>
      <c r="G33" s="16"/>
      <c r="H33" s="42"/>
      <c r="I33" s="9">
        <f t="shared" si="16"/>
        <v>0</v>
      </c>
      <c r="J33" s="44">
        <v>9015000</v>
      </c>
      <c r="K33" s="16">
        <f>+'[1]ท-8 ภูตาจอ'!F29</f>
        <v>5610000</v>
      </c>
      <c r="L33" s="17">
        <f>+'[1]ท-8 ภูตาจอ'!H29</f>
        <v>0</v>
      </c>
      <c r="M33" s="9">
        <f t="shared" si="17"/>
        <v>3405000</v>
      </c>
      <c r="N33" s="15"/>
      <c r="O33" s="19"/>
      <c r="P33" s="17"/>
      <c r="Q33" s="9"/>
      <c r="R33" s="10">
        <f t="shared" si="18"/>
        <v>9015000</v>
      </c>
      <c r="S33" s="23">
        <f t="shared" si="18"/>
        <v>5610000</v>
      </c>
      <c r="T33" s="11">
        <f t="shared" si="19"/>
        <v>0</v>
      </c>
      <c r="U33" s="9">
        <f t="shared" si="20"/>
        <v>3405000</v>
      </c>
    </row>
    <row r="34" spans="1:21" ht="93">
      <c r="A34" s="43">
        <v>9</v>
      </c>
      <c r="B34" s="48" t="s">
        <v>52</v>
      </c>
      <c r="C34" s="48"/>
      <c r="D34" s="14" t="s">
        <v>53</v>
      </c>
      <c r="E34" s="9">
        <v>17717000</v>
      </c>
      <c r="F34" s="6"/>
      <c r="G34" s="12"/>
      <c r="H34" s="41"/>
      <c r="I34" s="9">
        <f t="shared" si="16"/>
        <v>0</v>
      </c>
      <c r="J34" s="24">
        <v>17717000</v>
      </c>
      <c r="K34" s="12">
        <f>+'[1]ท-9 วัดเทศก์'!F29</f>
        <v>11720000</v>
      </c>
      <c r="L34" s="8">
        <f>+'[1]ท-9 วัดเทศก์'!H29</f>
        <v>0</v>
      </c>
      <c r="M34" s="9">
        <f t="shared" si="17"/>
        <v>5997000</v>
      </c>
      <c r="N34" s="6"/>
      <c r="O34" s="7"/>
      <c r="P34" s="8"/>
      <c r="Q34" s="9"/>
      <c r="R34" s="10">
        <f t="shared" si="18"/>
        <v>17717000</v>
      </c>
      <c r="S34" s="9">
        <f t="shared" si="18"/>
        <v>11720000</v>
      </c>
      <c r="T34" s="11">
        <f t="shared" si="19"/>
        <v>0</v>
      </c>
      <c r="U34" s="9">
        <f t="shared" si="20"/>
        <v>5997000</v>
      </c>
    </row>
    <row r="35" spans="1:21" ht="162.75">
      <c r="A35" s="43">
        <v>10</v>
      </c>
      <c r="B35" s="48" t="s">
        <v>54</v>
      </c>
      <c r="C35" s="48"/>
      <c r="D35" s="14" t="s">
        <v>55</v>
      </c>
      <c r="E35" s="9">
        <v>4200000</v>
      </c>
      <c r="F35" s="6"/>
      <c r="G35" s="12"/>
      <c r="H35" s="41"/>
      <c r="I35" s="9">
        <f t="shared" si="16"/>
        <v>0</v>
      </c>
      <c r="J35" s="24">
        <v>4200000</v>
      </c>
      <c r="K35" s="7">
        <f>+'[1]ท-10 หอเตือนภัย'!F25</f>
        <v>0</v>
      </c>
      <c r="L35" s="8">
        <f>+'[1]ท-10 หอเตือนภัย'!H25</f>
        <v>4107000</v>
      </c>
      <c r="M35" s="9">
        <f>+J35-K35-L35</f>
        <v>93000</v>
      </c>
      <c r="N35" s="6"/>
      <c r="O35" s="7"/>
      <c r="P35" s="8"/>
      <c r="Q35" s="9"/>
      <c r="R35" s="10">
        <f t="shared" si="18"/>
        <v>4200000</v>
      </c>
      <c r="S35" s="9">
        <f t="shared" si="18"/>
        <v>0</v>
      </c>
      <c r="T35" s="11">
        <f t="shared" si="19"/>
        <v>4107000</v>
      </c>
      <c r="U35" s="9">
        <f t="shared" si="20"/>
        <v>93000</v>
      </c>
    </row>
    <row r="36" spans="1:21" ht="93">
      <c r="A36" s="43">
        <v>11</v>
      </c>
      <c r="B36" s="48" t="s">
        <v>56</v>
      </c>
      <c r="C36" s="48"/>
      <c r="D36" s="14" t="s">
        <v>57</v>
      </c>
      <c r="E36" s="9">
        <v>2232000</v>
      </c>
      <c r="F36" s="6">
        <v>2232000</v>
      </c>
      <c r="G36" s="12">
        <f>+'[1]ท 11-การใช้เอกลักษณ์'!F77</f>
        <v>0</v>
      </c>
      <c r="H36" s="41">
        <f>+'[1]ท 11-การใช้เอกลักษณ์'!H77</f>
        <v>1888347</v>
      </c>
      <c r="I36" s="9">
        <f t="shared" si="16"/>
        <v>343653</v>
      </c>
      <c r="J36" s="24"/>
      <c r="K36" s="7"/>
      <c r="L36" s="8"/>
      <c r="M36" s="9">
        <f t="shared" si="17"/>
        <v>0</v>
      </c>
      <c r="N36" s="6"/>
      <c r="O36" s="7"/>
      <c r="P36" s="8"/>
      <c r="Q36" s="9"/>
      <c r="R36" s="10">
        <f t="shared" si="18"/>
        <v>2232000</v>
      </c>
      <c r="S36" s="9">
        <f t="shared" si="18"/>
        <v>0</v>
      </c>
      <c r="T36" s="11">
        <f t="shared" si="19"/>
        <v>1888347</v>
      </c>
      <c r="U36" s="9">
        <f t="shared" si="20"/>
        <v>343653</v>
      </c>
    </row>
    <row r="37" spans="1:21" ht="93">
      <c r="A37" s="43">
        <v>12</v>
      </c>
      <c r="B37" s="48" t="s">
        <v>58</v>
      </c>
      <c r="C37" s="48"/>
      <c r="D37" s="14" t="s">
        <v>28</v>
      </c>
      <c r="E37" s="9">
        <v>9200000</v>
      </c>
      <c r="F37" s="6"/>
      <c r="G37" s="12"/>
      <c r="H37" s="41"/>
      <c r="I37" s="9">
        <f t="shared" si="16"/>
        <v>0</v>
      </c>
      <c r="J37" s="24">
        <v>9200000</v>
      </c>
      <c r="K37" s="12">
        <f>+[1]ปรับปรุงเวทีกลางแจ้ง!F31</f>
        <v>6598350</v>
      </c>
      <c r="L37" s="8">
        <f>+[1]ปรับปรุงเวทีกลางแจ้ง!H31</f>
        <v>1399650</v>
      </c>
      <c r="M37" s="9">
        <f t="shared" si="17"/>
        <v>1202000</v>
      </c>
      <c r="N37" s="6"/>
      <c r="O37" s="7"/>
      <c r="P37" s="8"/>
      <c r="Q37" s="9"/>
      <c r="R37" s="10">
        <f t="shared" si="18"/>
        <v>9200000</v>
      </c>
      <c r="S37" s="23">
        <f t="shared" si="18"/>
        <v>6598350</v>
      </c>
      <c r="T37" s="11">
        <f t="shared" si="19"/>
        <v>1399650</v>
      </c>
      <c r="U37" s="9">
        <f t="shared" si="20"/>
        <v>1202000</v>
      </c>
    </row>
    <row r="38" spans="1:21" ht="93">
      <c r="A38" s="43">
        <v>13</v>
      </c>
      <c r="B38" s="48" t="s">
        <v>59</v>
      </c>
      <c r="C38" s="48"/>
      <c r="D38" s="14" t="s">
        <v>60</v>
      </c>
      <c r="E38" s="9">
        <v>4217200</v>
      </c>
      <c r="F38" s="15">
        <v>4217200</v>
      </c>
      <c r="G38" s="16">
        <f>+'[1]ท-13 อุตสาหกรรมสปา'!F29</f>
        <v>2745050</v>
      </c>
      <c r="H38" s="42">
        <f>+'[1]ท-13 อุตสาหกรรมสปา'!H29</f>
        <v>1193650</v>
      </c>
      <c r="I38" s="9">
        <f t="shared" si="16"/>
        <v>278500</v>
      </c>
      <c r="J38" s="44"/>
      <c r="K38" s="16"/>
      <c r="L38" s="17"/>
      <c r="M38" s="9">
        <f t="shared" si="17"/>
        <v>0</v>
      </c>
      <c r="N38" s="15"/>
      <c r="O38" s="19"/>
      <c r="P38" s="17"/>
      <c r="Q38" s="9"/>
      <c r="R38" s="10">
        <f t="shared" si="18"/>
        <v>4217200</v>
      </c>
      <c r="S38" s="23">
        <f t="shared" si="18"/>
        <v>2745050</v>
      </c>
      <c r="T38" s="11">
        <f t="shared" si="19"/>
        <v>1193650</v>
      </c>
      <c r="U38" s="9">
        <f t="shared" si="20"/>
        <v>278500</v>
      </c>
    </row>
    <row r="39" spans="1:21" ht="116.25">
      <c r="A39" s="43">
        <v>14</v>
      </c>
      <c r="B39" s="48" t="s">
        <v>61</v>
      </c>
      <c r="C39" s="48"/>
      <c r="D39" s="14" t="s">
        <v>40</v>
      </c>
      <c r="E39" s="9">
        <v>4778800</v>
      </c>
      <c r="F39" s="6">
        <v>4778800</v>
      </c>
      <c r="G39" s="12">
        <f>+'[1]ท-14 พัฒนาบุคลากรท่องเที่ยว'!F89</f>
        <v>0</v>
      </c>
      <c r="H39" s="41">
        <f>+'[1]ท-14 พัฒนาบุคลากรท่องเที่ยว'!H89</f>
        <v>4694843</v>
      </c>
      <c r="I39" s="9">
        <f t="shared" si="16"/>
        <v>83957</v>
      </c>
      <c r="J39" s="24"/>
      <c r="K39" s="12"/>
      <c r="L39" s="8"/>
      <c r="M39" s="9">
        <f t="shared" si="17"/>
        <v>0</v>
      </c>
      <c r="N39" s="6"/>
      <c r="O39" s="7"/>
      <c r="P39" s="8"/>
      <c r="Q39" s="9"/>
      <c r="R39" s="10">
        <f t="shared" si="18"/>
        <v>4778800</v>
      </c>
      <c r="S39" s="9">
        <f t="shared" si="18"/>
        <v>0</v>
      </c>
      <c r="T39" s="11">
        <f t="shared" si="19"/>
        <v>4694843</v>
      </c>
      <c r="U39" s="9">
        <f t="shared" si="20"/>
        <v>83957</v>
      </c>
    </row>
    <row r="40" spans="1:21" ht="93">
      <c r="A40" s="43">
        <v>15</v>
      </c>
      <c r="B40" s="48" t="s">
        <v>62</v>
      </c>
      <c r="C40" s="48"/>
      <c r="D40" s="14" t="s">
        <v>49</v>
      </c>
      <c r="E40" s="9">
        <v>7538000</v>
      </c>
      <c r="F40" s="6"/>
      <c r="G40" s="12"/>
      <c r="H40" s="41"/>
      <c r="I40" s="9">
        <f t="shared" si="16"/>
        <v>0</v>
      </c>
      <c r="J40" s="24">
        <v>7538000</v>
      </c>
      <c r="K40" s="12">
        <f>+'[1]ท-15 บางปุย'!F29</f>
        <v>5151054.41</v>
      </c>
      <c r="L40" s="8">
        <f>+'[1]ท-15 บางปุย'!H29</f>
        <v>0</v>
      </c>
      <c r="M40" s="9">
        <f t="shared" si="17"/>
        <v>2386945.59</v>
      </c>
      <c r="N40" s="6"/>
      <c r="O40" s="7"/>
      <c r="P40" s="8"/>
      <c r="Q40" s="9"/>
      <c r="R40" s="10">
        <f t="shared" si="18"/>
        <v>7538000</v>
      </c>
      <c r="S40" s="9">
        <f t="shared" si="18"/>
        <v>5151054.41</v>
      </c>
      <c r="T40" s="11">
        <f t="shared" si="19"/>
        <v>0</v>
      </c>
      <c r="U40" s="9">
        <f t="shared" si="20"/>
        <v>2386945.59</v>
      </c>
    </row>
    <row r="41" spans="1:21" ht="78.75">
      <c r="A41" s="49" t="s">
        <v>63</v>
      </c>
      <c r="B41" s="49"/>
      <c r="C41" s="49"/>
      <c r="D41" s="25"/>
      <c r="E41" s="26">
        <f>SUM(E26:E40)</f>
        <v>114549800</v>
      </c>
      <c r="F41" s="26">
        <f>SUM(F26:F40)</f>
        <v>26154600</v>
      </c>
      <c r="G41" s="26">
        <f>SUM(G26:G40)</f>
        <v>7372443</v>
      </c>
      <c r="H41" s="26">
        <f>SUM(H26:H40)</f>
        <v>16575650</v>
      </c>
      <c r="I41" s="26">
        <f t="shared" ref="I41:R41" si="21">SUM(I26:I40)</f>
        <v>2206507</v>
      </c>
      <c r="J41" s="26">
        <f t="shared" si="21"/>
        <v>88395200</v>
      </c>
      <c r="K41" s="26">
        <f>SUM(K25:K40)</f>
        <v>42935404.409999996</v>
      </c>
      <c r="L41" s="26">
        <f t="shared" si="21"/>
        <v>26236650</v>
      </c>
      <c r="M41" s="26">
        <f t="shared" si="21"/>
        <v>19223145.59</v>
      </c>
      <c r="N41" s="26">
        <f t="shared" si="21"/>
        <v>0</v>
      </c>
      <c r="O41" s="26">
        <f t="shared" si="21"/>
        <v>0</v>
      </c>
      <c r="P41" s="26">
        <f t="shared" si="21"/>
        <v>0</v>
      </c>
      <c r="Q41" s="26">
        <f t="shared" si="21"/>
        <v>0</v>
      </c>
      <c r="R41" s="26">
        <f t="shared" si="21"/>
        <v>114549800</v>
      </c>
      <c r="S41" s="26">
        <f>SUM(S26:S40)</f>
        <v>50307847.409999996</v>
      </c>
      <c r="T41" s="26">
        <f t="shared" ref="T41" si="22">SUM(T26:T40)</f>
        <v>42812300</v>
      </c>
      <c r="U41" s="26">
        <f>SUM(U26:U40)</f>
        <v>21429652.59</v>
      </c>
    </row>
    <row r="42" spans="1:21" ht="26.25">
      <c r="A42" s="47" t="s">
        <v>64</v>
      </c>
      <c r="B42" s="47"/>
      <c r="C42" s="47"/>
      <c r="D42" s="27"/>
      <c r="E42" s="28"/>
      <c r="F42" s="29"/>
      <c r="G42" s="7"/>
      <c r="H42" s="41"/>
      <c r="I42" s="9"/>
      <c r="J42" s="6"/>
      <c r="K42" s="19"/>
      <c r="L42" s="17"/>
      <c r="M42" s="9"/>
      <c r="N42" s="6"/>
      <c r="O42" s="19"/>
      <c r="P42" s="17"/>
      <c r="Q42" s="9"/>
      <c r="R42" s="10"/>
      <c r="S42" s="9"/>
      <c r="T42" s="11"/>
      <c r="U42" s="9"/>
    </row>
    <row r="43" spans="1:21" ht="69.75">
      <c r="A43" s="13">
        <v>1</v>
      </c>
      <c r="B43" s="48" t="s">
        <v>65</v>
      </c>
      <c r="C43" s="48"/>
      <c r="D43" s="14" t="s">
        <v>66</v>
      </c>
      <c r="E43" s="9">
        <v>8700000</v>
      </c>
      <c r="F43" s="29">
        <v>5450000</v>
      </c>
      <c r="G43" s="19">
        <f>+'[1]พ.1 แหล่งเรียนรู้ เกษตร'!F189</f>
        <v>2231522</v>
      </c>
      <c r="H43" s="42">
        <f>+'[1]พ.1 แหล่งเรียนรู้ เกษตร'!H189</f>
        <v>2109508.5</v>
      </c>
      <c r="I43" s="9">
        <f>+F43-G43-H43</f>
        <v>1108969.5</v>
      </c>
      <c r="J43" s="15">
        <v>3250000</v>
      </c>
      <c r="K43" s="19">
        <f>+'[1]พ.1 แหล่งเรียนรู้ เกษตร'!F213</f>
        <v>3250000</v>
      </c>
      <c r="L43" s="17">
        <f>+'[1]พ.1 แหล่งเรียนรู้ เกษตร'!H213</f>
        <v>0</v>
      </c>
      <c r="M43" s="9">
        <f>+J43-K43-L43</f>
        <v>0</v>
      </c>
      <c r="N43" s="15"/>
      <c r="O43" s="19"/>
      <c r="P43" s="17"/>
      <c r="Q43" s="9"/>
      <c r="R43" s="10">
        <f t="shared" ref="R43:T44" si="23">+F43+J43+N43</f>
        <v>8700000</v>
      </c>
      <c r="S43" s="9">
        <f t="shared" si="23"/>
        <v>5481522</v>
      </c>
      <c r="T43" s="11">
        <f t="shared" si="23"/>
        <v>2109508.5</v>
      </c>
      <c r="U43" s="9">
        <f>+R43-S43-T43</f>
        <v>1108969.5</v>
      </c>
    </row>
    <row r="44" spans="1:21" ht="93">
      <c r="A44" s="13">
        <v>2</v>
      </c>
      <c r="B44" s="48" t="s">
        <v>67</v>
      </c>
      <c r="C44" s="48"/>
      <c r="D44" s="14" t="s">
        <v>28</v>
      </c>
      <c r="E44" s="9">
        <v>9800000</v>
      </c>
      <c r="F44" s="29"/>
      <c r="G44" s="19"/>
      <c r="H44" s="42"/>
      <c r="I44" s="9"/>
      <c r="J44" s="15">
        <v>9800000</v>
      </c>
      <c r="K44" s="19">
        <f>+'[1]พ.2 ไฟฟ้า'!F26</f>
        <v>9779999.4900000002</v>
      </c>
      <c r="L44" s="17">
        <f>+'[1]พ.2 ไฟฟ้า'!H26</f>
        <v>0</v>
      </c>
      <c r="M44" s="9">
        <f>+J44-K44-L44</f>
        <v>20000.509999999776</v>
      </c>
      <c r="N44" s="15"/>
      <c r="O44" s="19"/>
      <c r="P44" s="17"/>
      <c r="Q44" s="9"/>
      <c r="R44" s="10">
        <f t="shared" si="23"/>
        <v>9800000</v>
      </c>
      <c r="S44" s="23">
        <f t="shared" si="23"/>
        <v>9779999.4900000002</v>
      </c>
      <c r="T44" s="11">
        <f t="shared" si="23"/>
        <v>0</v>
      </c>
      <c r="U44" s="9">
        <f>+R44-S44-T44</f>
        <v>20000.509999999776</v>
      </c>
    </row>
    <row r="45" spans="1:21" ht="78.75">
      <c r="A45" s="49" t="s">
        <v>68</v>
      </c>
      <c r="B45" s="49"/>
      <c r="C45" s="49"/>
      <c r="D45" s="25"/>
      <c r="E45" s="26">
        <f>SUM(E43:E44)</f>
        <v>18500000</v>
      </c>
      <c r="F45" s="26">
        <f t="shared" ref="F45:Q45" si="24">SUM(F43:F44)</f>
        <v>5450000</v>
      </c>
      <c r="G45" s="26">
        <f>SUM(G43:G44)</f>
        <v>2231522</v>
      </c>
      <c r="H45" s="26">
        <f t="shared" si="24"/>
        <v>2109508.5</v>
      </c>
      <c r="I45" s="26">
        <f t="shared" si="24"/>
        <v>1108969.5</v>
      </c>
      <c r="J45" s="26">
        <f t="shared" si="24"/>
        <v>13050000</v>
      </c>
      <c r="K45" s="26">
        <f t="shared" si="24"/>
        <v>13029999.49</v>
      </c>
      <c r="L45" s="26">
        <f t="shared" si="24"/>
        <v>0</v>
      </c>
      <c r="M45" s="26">
        <f t="shared" si="24"/>
        <v>20000.509999999776</v>
      </c>
      <c r="N45" s="26">
        <f t="shared" si="24"/>
        <v>0</v>
      </c>
      <c r="O45" s="26">
        <f t="shared" si="24"/>
        <v>0</v>
      </c>
      <c r="P45" s="26">
        <f t="shared" si="24"/>
        <v>0</v>
      </c>
      <c r="Q45" s="26">
        <f t="shared" si="24"/>
        <v>0</v>
      </c>
      <c r="R45" s="26">
        <f>SUM(R43:R44)</f>
        <v>18500000</v>
      </c>
      <c r="S45" s="26">
        <f>SUM(S43:S44)</f>
        <v>15261521.49</v>
      </c>
      <c r="T45" s="26">
        <f>SUM(T43:T44)</f>
        <v>2109508.5</v>
      </c>
      <c r="U45" s="26">
        <f>SUM(U43:U44)</f>
        <v>1128970.0099999998</v>
      </c>
    </row>
    <row r="46" spans="1:21" ht="27" thickBot="1">
      <c r="A46" s="50" t="s">
        <v>69</v>
      </c>
      <c r="B46" s="50"/>
      <c r="C46" s="50"/>
      <c r="D46" s="45"/>
      <c r="E46" s="46">
        <f>+E13+E17+E21+E24+E41</f>
        <v>173611000</v>
      </c>
      <c r="F46" s="46">
        <f>+F13+F17+F21+F24+F41+F45</f>
        <v>49165800</v>
      </c>
      <c r="G46" s="46">
        <f t="shared" ref="G46:H46" si="25">+G13+G17+G21+G24+G41+G45</f>
        <v>12132965</v>
      </c>
      <c r="H46" s="46">
        <f t="shared" si="25"/>
        <v>30058908.5</v>
      </c>
      <c r="I46" s="46">
        <f>+I13+I17+I21+I24+I41+I45</f>
        <v>6973926.5</v>
      </c>
      <c r="J46" s="46">
        <f>+J13+J17+J21+J24+J41</f>
        <v>121895200</v>
      </c>
      <c r="K46" s="46">
        <f>+K13+K17+K21+K24+K41+K45</f>
        <v>66338859.149999999</v>
      </c>
      <c r="L46" s="46">
        <f t="shared" ref="L46:M46" si="26">+L13+L17+L21+L24+L41+L45</f>
        <v>34463329.75</v>
      </c>
      <c r="M46" s="46">
        <f t="shared" si="26"/>
        <v>34143011.100000001</v>
      </c>
      <c r="N46" s="46">
        <f t="shared" ref="N46:Q46" si="27">+N13+N17+N21+N24+N41</f>
        <v>8000000</v>
      </c>
      <c r="O46" s="46">
        <f t="shared" si="27"/>
        <v>0</v>
      </c>
      <c r="P46" s="46">
        <f t="shared" si="27"/>
        <v>7685646.25</v>
      </c>
      <c r="Q46" s="46">
        <f t="shared" si="27"/>
        <v>314353.75</v>
      </c>
      <c r="R46" s="46">
        <f>+R13+R17+R21+R24+R41</f>
        <v>173611000</v>
      </c>
      <c r="S46" s="46">
        <f>+S13+S17+S21+S24+S41+S45</f>
        <v>78471824.149999991</v>
      </c>
      <c r="T46" s="46">
        <f>+T13+T17+T21+T24+T41+T45</f>
        <v>72207884.5</v>
      </c>
      <c r="U46" s="46">
        <f>+R46-S46-T46</f>
        <v>22931291.350000009</v>
      </c>
    </row>
    <row r="47" spans="1:21" ht="15" thickTop="1"/>
  </sheetData>
  <mergeCells count="51">
    <mergeCell ref="A1:U1"/>
    <mergeCell ref="A2:U2"/>
    <mergeCell ref="A3:U3"/>
    <mergeCell ref="A4:A5"/>
    <mergeCell ref="B4:C5"/>
    <mergeCell ref="E4:E5"/>
    <mergeCell ref="F4:I4"/>
    <mergeCell ref="J4:M4"/>
    <mergeCell ref="N4:Q4"/>
    <mergeCell ref="R4:U4"/>
    <mergeCell ref="A17:C17"/>
    <mergeCell ref="A6:C6"/>
    <mergeCell ref="A7:C7"/>
    <mergeCell ref="B8:C8"/>
    <mergeCell ref="B9:C9"/>
    <mergeCell ref="B10:C10"/>
    <mergeCell ref="B11:C11"/>
    <mergeCell ref="B12:C12"/>
    <mergeCell ref="A13:C13"/>
    <mergeCell ref="A14:C14"/>
    <mergeCell ref="B15:C15"/>
    <mergeCell ref="B16:C16"/>
    <mergeCell ref="B29:C29"/>
    <mergeCell ref="A18:C18"/>
    <mergeCell ref="B19:C19"/>
    <mergeCell ref="B20:C20"/>
    <mergeCell ref="A21:C21"/>
    <mergeCell ref="A22:C22"/>
    <mergeCell ref="B23:C23"/>
    <mergeCell ref="A24:C24"/>
    <mergeCell ref="A25:C25"/>
    <mergeCell ref="B26:C26"/>
    <mergeCell ref="B27:C27"/>
    <mergeCell ref="B28:C28"/>
    <mergeCell ref="A41:C4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2:C42"/>
    <mergeCell ref="B43:C43"/>
    <mergeCell ref="B44:C44"/>
    <mergeCell ref="A45:C45"/>
    <mergeCell ref="A46:C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2020-02-28T02:29:23Z</cp:lastPrinted>
  <dcterms:created xsi:type="dcterms:W3CDTF">2019-11-18T09:18:12Z</dcterms:created>
  <dcterms:modified xsi:type="dcterms:W3CDTF">2020-06-15T07:14:07Z</dcterms:modified>
</cp:coreProperties>
</file>